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pabo-my.sharepoint.com/personal/l_maas_ipabo_nl/Documents/2025-2026/"/>
    </mc:Choice>
  </mc:AlternateContent>
  <xr:revisionPtr revIDLastSave="0" documentId="8_{AD2B5B52-873E-459C-85D3-5A6C543C29D4}" xr6:coauthVersionLast="47" xr6:coauthVersionMax="47" xr10:uidLastSave="{00000000-0000-0000-0000-000000000000}"/>
  <bookViews>
    <workbookView xWindow="28680" yWindow="-120" windowWidth="29040" windowHeight="15720" tabRatio="891" xr2:uid="{70403949-0409-4400-82E3-F43A9E558A38}"/>
  </bookViews>
  <sheets>
    <sheet name="ZijInstroom Jaar 1" sheetId="9" r:id="rId1"/>
    <sheet name="ZijInstroom Jaar 2" sheetId="10" r:id="rId2"/>
    <sheet name="Versie" sheetId="1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9" l="1"/>
  <c r="D90" i="9" s="1"/>
  <c r="D103" i="10"/>
  <c r="D19" i="10"/>
  <c r="D84" i="9"/>
  <c r="D19" i="9"/>
  <c r="D99" i="10" l="1"/>
  <c r="D85" i="10"/>
  <c r="D45" i="10"/>
  <c r="D100" i="10" l="1"/>
  <c r="D106" i="10"/>
  <c r="D86" i="10"/>
  <c r="D105" i="10"/>
  <c r="D46" i="10"/>
  <c r="D104" i="10"/>
  <c r="D102" i="10"/>
  <c r="D107" i="10" s="1"/>
  <c r="D108" i="10" l="1"/>
  <c r="D109" i="10" s="1"/>
  <c r="D80" i="9"/>
  <c r="D63" i="9"/>
  <c r="D38" i="9"/>
  <c r="D39" i="9" l="1"/>
  <c r="D85" i="9"/>
  <c r="D87" i="9"/>
  <c r="D81" i="9"/>
  <c r="D86" i="9"/>
  <c r="D64" i="9"/>
  <c r="D83" i="9"/>
  <c r="D88" i="9" s="1"/>
</calcChain>
</file>

<file path=xl/sharedStrings.xml><?xml version="1.0" encoding="utf-8"?>
<sst xmlns="http://schemas.openxmlformats.org/spreadsheetml/2006/main" count="330" uniqueCount="167">
  <si>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</si>
  <si>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</si>
  <si>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</si>
  <si>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</si>
  <si>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</si>
  <si>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</si>
  <si>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</si>
  <si>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</si>
  <si>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</si>
  <si>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</si>
  <si>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</si>
  <si>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</si>
  <si>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</si>
  <si>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</si>
  <si>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</si>
  <si>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</si>
  <si>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</si>
  <si>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</si>
  <si>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</si>
  <si>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</si>
  <si>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</si>
  <si>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</si>
  <si>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</si>
  <si>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</si>
  <si>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</si>
  <si>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</si>
  <si>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</si>
  <si>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</si>
  <si>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</si>
  <si>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</si>
  <si>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</si>
  <si>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</si>
  <si>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</si>
  <si>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</si>
  <si>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</si>
  <si>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</si>
  <si>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</si>
  <si>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</si>
  <si>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</si>
  <si>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</si>
  <si>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</si>
  <si>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</si>
  <si>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</si>
  <si>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</si>
  <si>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</si>
  <si>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</si>
  <si>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</si>
  <si>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</si>
  <si>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</si>
  <si>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</si>
  <si>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</si>
  <si>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</si>
  <si>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</si>
  <si>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</si>
  <si>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</si>
  <si>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</si>
  <si>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</si>
  <si>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</si>
  <si>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</si>
  <si>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</si>
  <si>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</si>
  <si>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</si>
  <si>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</si>
  <si>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</si>
  <si>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</si>
  <si>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</si>
  <si>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</si>
  <si>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</si>
  <si>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op welke wijze je tijdens de les aan je eigen leerdoel(en) hebt gewerkt. </t>
  </si>
  <si>
    <t>Pedagogisch bekwaam:</t>
  </si>
  <si>
    <t>Vakdidactisch bekwaam:</t>
  </si>
  <si>
    <t>Brede professionele basis - reflectie(major):</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</si>
  <si>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</si>
  <si>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</si>
  <si>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</si>
  <si>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</si>
  <si>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</si>
  <si>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</si>
  <si>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</si>
  <si>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</si>
  <si>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</si>
  <si>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</si>
  <si>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</si>
  <si>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</si>
  <si>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</si>
  <si>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</si>
  <si>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</si>
  <si>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</si>
  <si>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</si>
  <si>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</si>
  <si>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</si>
  <si>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</si>
  <si>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</si>
  <si>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</si>
  <si>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</si>
  <si>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</si>
  <si>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</si>
  <si>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</si>
  <si>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</si>
  <si>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</si>
  <si>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</si>
  <si>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</si>
  <si>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</si>
  <si>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</si>
  <si>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</si>
  <si>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</si>
  <si>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</si>
  <si>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</si>
  <si>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</si>
  <si>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</si>
  <si>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</si>
  <si>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</si>
  <si>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</si>
  <si>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</si>
  <si>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</si>
  <si>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</si>
  <si>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</si>
  <si>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</si>
  <si>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</si>
  <si>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</si>
  <si>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</si>
  <si>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VI 4.1</t>
  </si>
  <si>
    <t>Je kunt aangeven hoe je je vakkennis- en kunde actueel houdt.</t>
  </si>
  <si>
    <t>Zijinstroom Jaar 1 - Totaal Score:</t>
  </si>
  <si>
    <t xml:space="preserve">Je kunt aangeven hoe jouw huidige handelen is verbeterd ten opzichte van voorgaand handelen. </t>
  </si>
  <si>
    <t>Zijinstroom Jaar 2 - Totaal Score:</t>
  </si>
  <si>
    <t>Student:</t>
  </si>
  <si>
    <t>VOORWAARDELIJKE CRITERIA</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</si>
  <si>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</si>
  <si>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</si>
  <si>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Voorwaardelijke criteria:</t>
  </si>
  <si>
    <t>Het voorbereidingsdossier</t>
  </si>
  <si>
    <t>bevat een ingevuld WPA-formulier(en) van een proefassessment, afgenomen door een collega op de werkplek;</t>
  </si>
  <si>
    <t>Datum</t>
  </si>
  <si>
    <t>Brede professionele basis - reflectie(minor):</t>
  </si>
  <si>
    <t>Aanpassing</t>
  </si>
  <si>
    <t>Formulier</t>
  </si>
  <si>
    <t xml:space="preserve">BT3 en BT4 </t>
  </si>
  <si>
    <t>dubbele items gecorigeerd</t>
  </si>
  <si>
    <t>Voldaan:</t>
  </si>
  <si>
    <t>Oordeel:</t>
  </si>
  <si>
    <t>Behaalde punten:</t>
  </si>
  <si>
    <t>Eindeoordeel:</t>
  </si>
  <si>
    <t>behaalde punten:</t>
  </si>
  <si>
    <t>Eindoordeel:</t>
  </si>
  <si>
    <t>Beoordelaar(s):</t>
  </si>
  <si>
    <t>Beide formulieren</t>
  </si>
  <si>
    <t>Jaartal aangepast</t>
  </si>
  <si>
    <t>voldoet aan het taalbeleid van de Hogeschool IPABO</t>
  </si>
  <si>
    <t xml:space="preserve">Laat leerlingen terugkijken op de activiteit en laat hen verwoorden wat ze hebben gedaan/beleefd/ervaren </t>
  </si>
  <si>
    <t>ALLE</t>
  </si>
  <si>
    <t>jaartal, VW criteria, aanpassing item vd2.5</t>
  </si>
  <si>
    <t>Jaartal</t>
  </si>
  <si>
    <t>2024-2025</t>
  </si>
  <si>
    <t>7-10 2024</t>
  </si>
  <si>
    <t>VW beoordeling aangepast</t>
  </si>
  <si>
    <t>Alle</t>
  </si>
  <si>
    <t>Jaartal, werkplekbegeleider, VW criteria</t>
  </si>
  <si>
    <t>bevat een les- / activiteitenbeschrijvingsformulier met lesdoelen, eigen leerdoelen en de voorbereiding van de activiteit of les die tijdens het werkplekassessment wordt aangeboden;</t>
  </si>
  <si>
    <t>bevat een volledig ingevuld adviesformulier</t>
  </si>
  <si>
    <t>Zijinstroom Jaar 1 - werkplekassessment studiejaar 2025-2026</t>
  </si>
  <si>
    <t>Je kunt aangeven in hoeverre de vooraf gestelde algemene en vakspecifieke lesdoelen zijn bereikt en beargumenteren wat nodig is / was om de doelen te bereiken</t>
  </si>
  <si>
    <t xml:space="preserve">Je kunt aangeven hoe je eerder ontvangen feedback van deskundigen (werkplekbegeleider, coach, assessor) hebt meegenomen in jouw huidige handelen. </t>
  </si>
  <si>
    <t>Je kunt aangeven in hoeverre eigen leerdoelen zijn behaald</t>
  </si>
  <si>
    <t xml:space="preserve">Je kunt beargumenteren waardoor de eigen leerdoelen al dan niet zijn behaald. </t>
  </si>
  <si>
    <t xml:space="preserve">Je kunt aangeven hoe je eerder ontvangen feedback van deskundigen (werkplekbegeleider, coach, assessor) hebt meegenomen in jouw huidige handelen en beargumenteert overeenkomsten en verschillen met jouw onderwijsvisie. </t>
  </si>
  <si>
    <t>Zijinstroom Jaar 2 - werkplekassessment studiejaar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</si>
</sst>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8"/>
      <name val="Calibri"/>
      <family val="2"/>
      <scheme val="minor"/>
    </font>
    <font>
      <b/>
      <sz val="10"/>
      <color theme="1"/>
      <name val="Calibri"/>
      <family val="2"/>
      <scheme val="minor"/>
    </font>
    <font>
      <sz val="14"/>
      <color theme="1"/>
      <name val="Calibri"/>
      <family val="2"/>
      <scheme val="minor"/>
    </font>
    <font>
      <b/>
      <sz val="10"/>
      <color rgb="FFFF675D"/>
      <name val="Calibri"/>
      <family val="2"/>
      <scheme val="minor"/>
    </font>
    <font>
      <sz val="14"/>
      <color theme="0"/>
      <name val="Calibri"/>
      <family val="2"/>
      <scheme val="minor"/>
    </font>
    <font>
      <b/>
      <sz val="10"/>
      <color rgb="FFF3F3F8"/>
      <name val="Calibri"/>
      <family val="2"/>
      <scheme val="minor"/>
    </font>
  </fonts>
  <fills count="4">
    <fill>
      <patternFill patternType="none"/>
    </fill>
    <fill>
      <patternFill patternType="gray125"/>
    </fill>
    <fill>
      <patternFill patternType="solid">
        <fgColor rgb="FFFF675D"/>
        <bgColor indexed="64"/>
      </patternFill>
    </fill>
    <fill>
      <patternFill patternType="solid">
        <fgColor rgb="FFF3F3F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4" fillId="0" borderId="0" xfId="0" applyFont="1"/>
    <xf numFmtId="0" fontId="3" fillId="0" borderId="0" xfId="0" applyFont="1" applyAlignment="1">
      <alignment wrapText="1"/>
    </xf>
    <xf numFmtId="0" fontId="4"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1" fillId="3" borderId="0" xfId="0" applyFont="1" applyFill="1"/>
    <xf numFmtId="0" fontId="5" fillId="3" borderId="0" xfId="0" applyFont="1" applyFill="1"/>
    <xf numFmtId="0" fontId="1" fillId="3" borderId="0" xfId="0" applyFont="1" applyFill="1" applyAlignment="1">
      <alignment horizontal="right"/>
    </xf>
    <xf numFmtId="0" fontId="4" fillId="3" borderId="0" xfId="0" applyFont="1" applyFill="1"/>
    <xf numFmtId="0" fontId="6" fillId="2" borderId="0" xfId="0" applyFont="1" applyFill="1" applyAlignment="1">
      <alignment horizontal="right"/>
    </xf>
    <xf numFmtId="0" fontId="8" fillId="2" borderId="0" xfId="0" applyFont="1" applyFill="1"/>
    <xf numFmtId="0" fontId="9"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12" fillId="2" borderId="0" xfId="0" applyFont="1" applyFill="1"/>
    <xf numFmtId="0" fontId="12" fillId="0" borderId="0" xfId="0" applyFont="1"/>
    <xf numFmtId="0" fontId="2" fillId="2" borderId="0" xfId="0" applyFont="1" applyFill="1"/>
    <xf numFmtId="0" fontId="2" fillId="0" borderId="0" xfId="0" applyFont="1"/>
    <xf numFmtId="0" fontId="0" fillId="3" borderId="0" xfId="0" applyFill="1" applyAlignment="1">
      <alignment horizontal="right"/>
    </xf>
    <xf numFmtId="1" fontId="1" fillId="3" borderId="0" xfId="0" applyNumberFormat="1" applyFont="1" applyFill="1" applyAlignment="1">
      <alignment horizontal="right"/>
    </xf>
    <xf numFmtId="0" fontId="8" fillId="3" borderId="0" xfId="0" applyFont="1" applyFill="1"/>
    <xf numFmtId="0" fontId="13" fillId="3" borderId="0" xfId="0" applyFont="1" applyFill="1" applyAlignment="1">
      <alignment horizontal="right"/>
    </xf>
    <xf numFmtId="1" fontId="13" fillId="3" borderId="0" xfId="0" applyNumberFormat="1" applyFont="1" applyFill="1" applyAlignment="1">
      <alignment horizontal="right"/>
    </xf>
    <xf numFmtId="0" fontId="13" fillId="0" borderId="0" xfId="0" applyFont="1" applyAlignment="1">
      <alignment horizontal="right"/>
    </xf>
    <xf numFmtId="164" fontId="13" fillId="3" borderId="0" xfId="0" applyNumberFormat="1" applyFont="1" applyFill="1" applyAlignment="1">
      <alignment horizontal="right"/>
    </xf>
    <xf numFmtId="1" fontId="8" fillId="2" borderId="0" xfId="0" applyNumberFormat="1" applyFont="1" applyFill="1" applyAlignment="1">
      <alignment horizontal="right"/>
    </xf>
    <xf numFmtId="0" fontId="13" fillId="3" borderId="0" xfId="0" applyFont="1" applyFill="1"/>
    <xf numFmtId="0" fontId="12" fillId="2" borderId="0" xfId="0" applyFont="1" applyFill="1" applyAlignment="1">
      <alignment horizontal="right"/>
    </xf>
    <xf numFmtId="0" fontId="2" fillId="2" borderId="0" xfId="0" applyFont="1" applyFill="1" applyAlignment="1">
      <alignment horizontal="right"/>
    </xf>
    <xf numFmtId="164" fontId="12" fillId="2" borderId="0" xfId="0" applyNumberFormat="1" applyFont="1" applyFill="1" applyAlignment="1">
      <alignment horizontal="right"/>
    </xf>
    <xf numFmtId="0" fontId="13" fillId="2" borderId="0" xfId="0" applyFont="1" applyFill="1" applyAlignment="1">
      <alignment horizontal="right"/>
    </xf>
    <xf numFmtId="1" fontId="13" fillId="2" borderId="0" xfId="0" applyNumberFormat="1" applyFont="1" applyFill="1" applyAlignment="1">
      <alignment horizontal="right"/>
    </xf>
    <xf numFmtId="0" fontId="0" fillId="3" borderId="0" xfId="0" applyFill="1" applyAlignment="1">
      <alignment wrapText="1"/>
    </xf>
    <xf numFmtId="0" fontId="2" fillId="3" borderId="0" xfId="0" applyFont="1" applyFill="1" applyAlignment="1">
      <alignment horizontal="center" wrapText="1"/>
    </xf>
    <xf numFmtId="0" fontId="2" fillId="3" borderId="0" xfId="0" applyFont="1" applyFill="1" applyAlignment="1">
      <alignment wrapText="1"/>
    </xf>
    <xf numFmtId="0" fontId="6" fillId="2" borderId="0" xfId="0" applyFont="1" applyFill="1" applyAlignment="1">
      <alignment horizontal="center" wrapText="1"/>
    </xf>
    <xf numFmtId="0" fontId="1" fillId="0" borderId="0" xfId="0" applyFont="1" applyAlignment="1">
      <alignment wrapText="1"/>
    </xf>
    <xf numFmtId="0" fontId="13" fillId="3" borderId="0" xfId="0" applyFont="1" applyFill="1" applyAlignment="1">
      <alignment horizontal="right" wrapText="1"/>
    </xf>
    <xf numFmtId="0" fontId="13" fillId="2" borderId="0" xfId="0" applyFont="1" applyFill="1" applyAlignment="1">
      <alignment horizontal="right" wrapText="1"/>
    </xf>
    <xf numFmtId="0" fontId="14" fillId="2" borderId="0" xfId="0" applyFont="1" applyFill="1" applyAlignment="1">
      <alignment horizontal="right" wrapText="1"/>
    </xf>
    <xf numFmtId="164" fontId="7" fillId="2" borderId="0" xfId="0" applyNumberFormat="1" applyFont="1" applyFill="1" applyAlignment="1">
      <alignment horizontal="right"/>
    </xf>
    <xf numFmtId="0" fontId="6" fillId="2" borderId="0" xfId="0" applyFont="1" applyFill="1" applyAlignment="1">
      <alignment horizontal="center"/>
    </xf>
    <xf numFmtId="0" fontId="11" fillId="3" borderId="0" xfId="0" applyFont="1" applyFill="1" applyAlignment="1">
      <alignment horizontal="right"/>
    </xf>
    <xf numFmtId="0" fontId="1" fillId="0" borderId="1" xfId="0" applyFont="1" applyBorder="1" applyProtection="1">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1" fillId="0" borderId="1" xfId="0" applyFont="1" applyBorder="1" applyAlignment="1" applyProtection="1">
      <alignment wrapText="1"/>
      <protection locked="0"/>
    </xf>
    <xf numFmtId="164" fontId="15" fillId="3" borderId="0" xfId="0" applyNumberFormat="1" applyFont="1" applyFill="1" applyAlignment="1">
      <alignment horizontal="right"/>
    </xf>
    <xf numFmtId="0" fontId="9" fillId="3" borderId="0" xfId="0" applyFont="1" applyFill="1" applyAlignment="1">
      <alignment horizontal="right"/>
    </xf>
    <xf numFmtId="17" fontId="0" fillId="0" borderId="0" xfId="0" applyNumberFormat="1" applyAlignment="1">
      <alignment horizontal="left"/>
    </xf>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634AFE4-FAE8-4F50-BB0A-B16186CDE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87D3161-EFD6-413D-91E7-BAF1AF734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1D4F-AF4D-49FE-9462-7A90BC6443B5}">
  <dimension ref="A1:E90"/>
  <sheetViews>
    <sheetView tabSelected="1" workbookViewId="0">
      <selection activeCell="G24" sqref="G24"/>
    </sheetView>
  </sheetViews>
  <sheetFormatPr defaultColWidth="9.1796875" defaultRowHeight="14.5" x14ac:dyDescent="0.35"/>
  <cols>
    <col min="1" max="1" width="1.453125" customWidth="1"/>
    <col min="2" max="2" width="11.453125" customWidth="1"/>
    <col min="3" max="3" width="74.81640625" customWidth="1"/>
    <col min="4" max="4" width="11.453125" style="22" customWidth="1"/>
    <col min="5" max="5" width="1.453125" customWidth="1"/>
  </cols>
  <sheetData>
    <row r="1" spans="1:5" x14ac:dyDescent="0.35">
      <c r="A1" s="8"/>
      <c r="B1" s="8"/>
      <c r="C1" s="8"/>
      <c r="D1" s="27"/>
      <c r="E1" s="8"/>
    </row>
    <row r="2" spans="1:5" x14ac:dyDescent="0.35">
      <c r="A2" s="8"/>
      <c r="B2" s="8"/>
      <c r="C2" s="8"/>
      <c r="D2" s="27"/>
      <c r="E2" s="8"/>
    </row>
    <row r="3" spans="1:5" x14ac:dyDescent="0.35">
      <c r="A3" s="8"/>
      <c r="B3" s="8"/>
      <c r="C3" s="8"/>
      <c r="D3" s="27"/>
      <c r="E3" s="8"/>
    </row>
    <row r="4" spans="1:5" x14ac:dyDescent="0.35">
      <c r="A4" s="8"/>
      <c r="B4" s="8"/>
      <c r="C4" s="8"/>
      <c r="D4" s="27"/>
      <c r="E4" s="8"/>
    </row>
    <row r="5" spans="1:5" x14ac:dyDescent="0.35">
      <c r="A5" s="8"/>
      <c r="B5" s="8"/>
      <c r="C5" s="8"/>
      <c r="D5" s="27"/>
      <c r="E5" s="8"/>
    </row>
    <row r="6" spans="1:5" ht="18.5" x14ac:dyDescent="0.45">
      <c r="A6" s="8"/>
      <c r="B6" s="8"/>
      <c r="C6" s="9" t="s">
        <v>160</v>
      </c>
      <c r="D6" s="27"/>
      <c r="E6" s="8"/>
    </row>
    <row r="7" spans="1:5" ht="18.5" x14ac:dyDescent="0.45">
      <c r="A7" s="8"/>
      <c r="B7" s="8"/>
      <c r="C7" s="10"/>
      <c r="D7" s="27"/>
      <c r="E7" s="8"/>
    </row>
    <row r="8" spans="1:5" x14ac:dyDescent="0.35">
      <c r="A8" s="8"/>
      <c r="B8" s="51" t="s">
        <v>126</v>
      </c>
      <c r="C8" s="52"/>
      <c r="D8" s="27"/>
      <c r="E8" s="8"/>
    </row>
    <row r="9" spans="1:5" x14ac:dyDescent="0.35">
      <c r="A9" s="8"/>
      <c r="B9" s="51" t="s">
        <v>0</v>
      </c>
      <c r="C9" s="52"/>
      <c r="D9" s="27"/>
      <c r="E9" s="8"/>
    </row>
    <row r="10" spans="1:5" x14ac:dyDescent="0.35">
      <c r="A10" s="8"/>
      <c r="B10" s="51" t="s">
        <v>145</v>
      </c>
      <c r="C10" s="52"/>
      <c r="D10" s="27"/>
      <c r="E10" s="8"/>
    </row>
    <row r="11" spans="1:5" x14ac:dyDescent="0.35">
      <c r="A11" s="8"/>
      <c r="B11" s="8"/>
      <c r="C11" s="8"/>
      <c r="D11" s="27"/>
      <c r="E11" s="8"/>
    </row>
    <row r="12" spans="1:5" s="24" customFormat="1" ht="18.5" x14ac:dyDescent="0.45">
      <c r="A12" s="23"/>
      <c r="B12" s="23"/>
      <c r="C12" s="50" t="s">
        <v>127</v>
      </c>
      <c r="D12" s="36"/>
      <c r="E12" s="23"/>
    </row>
    <row r="13" spans="1:5" s="1" customFormat="1" x14ac:dyDescent="0.35">
      <c r="C13" s="1" t="s">
        <v>131</v>
      </c>
      <c r="D13" s="21" t="s">
        <v>139</v>
      </c>
    </row>
    <row r="14" spans="1:5" x14ac:dyDescent="0.35">
      <c r="C14" t="s">
        <v>148</v>
      </c>
      <c r="D14" s="53"/>
    </row>
    <row r="15" spans="1:5" x14ac:dyDescent="0.35">
      <c r="C15" t="s">
        <v>159</v>
      </c>
      <c r="D15" s="53"/>
    </row>
    <row r="16" spans="1:5" ht="43.5" x14ac:dyDescent="0.35">
      <c r="C16" s="2" t="s">
        <v>128</v>
      </c>
      <c r="D16" s="53"/>
    </row>
    <row r="17" spans="1:5" ht="43.5" x14ac:dyDescent="0.35">
      <c r="C17" s="2" t="s">
        <v>158</v>
      </c>
      <c r="D17" s="53"/>
    </row>
    <row r="18" spans="1:5" x14ac:dyDescent="0.35">
      <c r="C18" s="2" t="s">
        <v>129</v>
      </c>
      <c r="D18" s="53"/>
    </row>
    <row r="19" spans="1:5" x14ac:dyDescent="0.35">
      <c r="A19" s="8"/>
      <c r="B19" s="8"/>
      <c r="C19" s="30" t="s">
        <v>140</v>
      </c>
      <c r="D19" s="30" t="str">
        <f>IF(AND(D14="JA",D15="JA",D16="JA",D17="JA",D18="JA"),"Voldaan","Niet voldaan")</f>
        <v>Niet voldaan</v>
      </c>
      <c r="E19" s="8"/>
    </row>
    <row r="20" spans="1:5" s="24" customFormat="1" ht="18.5" x14ac:dyDescent="0.45">
      <c r="A20" s="23"/>
      <c r="B20" s="23"/>
      <c r="C20" s="50" t="s">
        <v>4</v>
      </c>
      <c r="D20" s="36"/>
      <c r="E20" s="23"/>
    </row>
    <row r="21" spans="1:5" s="1" customFormat="1" x14ac:dyDescent="0.35">
      <c r="B21" s="1" t="s">
        <v>1</v>
      </c>
      <c r="C21" s="1" t="s">
        <v>5</v>
      </c>
      <c r="D21" s="21" t="s">
        <v>6</v>
      </c>
    </row>
    <row r="22" spans="1:5" ht="29" x14ac:dyDescent="0.35">
      <c r="B22" s="4" t="s">
        <v>2</v>
      </c>
      <c r="C22" s="2" t="s">
        <v>7</v>
      </c>
      <c r="D22" s="54"/>
      <c r="E22" s="3"/>
    </row>
    <row r="23" spans="1:5" x14ac:dyDescent="0.35">
      <c r="B23" s="4" t="s">
        <v>2</v>
      </c>
      <c r="C23" s="2" t="s">
        <v>10</v>
      </c>
      <c r="D23" s="54"/>
    </row>
    <row r="24" spans="1:5" x14ac:dyDescent="0.35">
      <c r="B24" s="4" t="s">
        <v>2</v>
      </c>
      <c r="C24" s="2" t="s">
        <v>11</v>
      </c>
      <c r="D24" s="54"/>
    </row>
    <row r="25" spans="1:5" x14ac:dyDescent="0.35">
      <c r="B25" s="4" t="s">
        <v>2</v>
      </c>
      <c r="C25" s="2" t="s">
        <v>12</v>
      </c>
      <c r="D25" s="54"/>
    </row>
    <row r="26" spans="1:5" ht="29" x14ac:dyDescent="0.35">
      <c r="B26" s="4" t="s">
        <v>2</v>
      </c>
      <c r="C26" s="2" t="s">
        <v>13</v>
      </c>
      <c r="D26" s="54"/>
    </row>
    <row r="27" spans="1:5" x14ac:dyDescent="0.35">
      <c r="B27" s="4" t="s">
        <v>32</v>
      </c>
      <c r="C27" s="2" t="s">
        <v>33</v>
      </c>
      <c r="D27" s="54"/>
    </row>
    <row r="28" spans="1:5" x14ac:dyDescent="0.35">
      <c r="B28" s="4" t="s">
        <v>32</v>
      </c>
      <c r="C28" s="2" t="s">
        <v>34</v>
      </c>
      <c r="D28" s="54"/>
    </row>
    <row r="29" spans="1:5" x14ac:dyDescent="0.35">
      <c r="B29" s="4" t="s">
        <v>32</v>
      </c>
      <c r="C29" s="2" t="s">
        <v>35</v>
      </c>
      <c r="D29" s="54"/>
    </row>
    <row r="30" spans="1:5" ht="29" x14ac:dyDescent="0.35">
      <c r="B30" s="4" t="s">
        <v>37</v>
      </c>
      <c r="C30" s="2" t="s">
        <v>36</v>
      </c>
      <c r="D30" s="54"/>
    </row>
    <row r="31" spans="1:5" x14ac:dyDescent="0.35">
      <c r="B31" s="4" t="s">
        <v>3</v>
      </c>
      <c r="C31" s="2" t="s">
        <v>14</v>
      </c>
      <c r="D31" s="54"/>
    </row>
    <row r="32" spans="1:5" ht="29" x14ac:dyDescent="0.35">
      <c r="B32" s="4" t="s">
        <v>3</v>
      </c>
      <c r="C32" s="2" t="s">
        <v>15</v>
      </c>
      <c r="D32" s="54"/>
    </row>
    <row r="33" spans="1:5" x14ac:dyDescent="0.35">
      <c r="B33" s="4" t="s">
        <v>38</v>
      </c>
      <c r="C33" s="2" t="s">
        <v>39</v>
      </c>
      <c r="D33" s="54"/>
    </row>
    <row r="34" spans="1:5" x14ac:dyDescent="0.35">
      <c r="B34" s="4" t="s">
        <v>38</v>
      </c>
      <c r="C34" s="2" t="s">
        <v>40</v>
      </c>
      <c r="D34" s="54"/>
    </row>
    <row r="35" spans="1:5" ht="29" x14ac:dyDescent="0.35">
      <c r="B35" s="4" t="s">
        <v>38</v>
      </c>
      <c r="C35" s="2" t="s">
        <v>41</v>
      </c>
      <c r="D35" s="54"/>
    </row>
    <row r="36" spans="1:5" ht="29" x14ac:dyDescent="0.35">
      <c r="B36" s="4" t="s">
        <v>38</v>
      </c>
      <c r="C36" s="2" t="s">
        <v>42</v>
      </c>
      <c r="D36" s="54"/>
    </row>
    <row r="37" spans="1:5" ht="29" x14ac:dyDescent="0.35">
      <c r="B37" s="4" t="s">
        <v>38</v>
      </c>
      <c r="C37" s="2" t="s">
        <v>43</v>
      </c>
      <c r="D37" s="54"/>
    </row>
    <row r="38" spans="1:5" s="32" customFormat="1" ht="13" x14ac:dyDescent="0.3">
      <c r="A38" s="30"/>
      <c r="B38" s="30"/>
      <c r="C38" s="30" t="s">
        <v>141</v>
      </c>
      <c r="D38" s="31">
        <f>SUM(D22:D37)</f>
        <v>0</v>
      </c>
      <c r="E38" s="30"/>
    </row>
    <row r="39" spans="1:5" s="32" customFormat="1" ht="13" x14ac:dyDescent="0.3">
      <c r="A39" s="30"/>
      <c r="B39" s="30"/>
      <c r="C39" s="30" t="s">
        <v>140</v>
      </c>
      <c r="D39" s="30" t="str">
        <f>IF(D38&lt;32,IF(D38&gt;=1,"Onvoldoende",""),"Voldoende")</f>
        <v/>
      </c>
      <c r="E39" s="30"/>
    </row>
    <row r="40" spans="1:5" s="26" customFormat="1" ht="18.5" x14ac:dyDescent="0.45">
      <c r="A40" s="25"/>
      <c r="B40" s="25"/>
      <c r="C40" s="50" t="s">
        <v>9</v>
      </c>
      <c r="D40" s="37"/>
      <c r="E40" s="25"/>
    </row>
    <row r="41" spans="1:5" s="1" customFormat="1" x14ac:dyDescent="0.35">
      <c r="B41" s="1" t="s">
        <v>1</v>
      </c>
      <c r="C41" s="1" t="s">
        <v>5</v>
      </c>
      <c r="D41" s="21" t="s">
        <v>6</v>
      </c>
    </row>
    <row r="42" spans="1:5" x14ac:dyDescent="0.35">
      <c r="B42" s="4" t="s">
        <v>16</v>
      </c>
      <c r="C42" s="5" t="s">
        <v>21</v>
      </c>
      <c r="D42" s="54"/>
    </row>
    <row r="43" spans="1:5" ht="29" x14ac:dyDescent="0.35">
      <c r="B43" s="4" t="s">
        <v>44</v>
      </c>
      <c r="C43" s="2" t="s">
        <v>45</v>
      </c>
      <c r="D43" s="54"/>
    </row>
    <row r="44" spans="1:5" x14ac:dyDescent="0.35">
      <c r="B44" s="4" t="s">
        <v>17</v>
      </c>
      <c r="C44" s="2" t="s">
        <v>22</v>
      </c>
      <c r="D44" s="54"/>
    </row>
    <row r="45" spans="1:5" x14ac:dyDescent="0.35">
      <c r="B45" s="4" t="s">
        <v>46</v>
      </c>
      <c r="C45" s="2" t="s">
        <v>47</v>
      </c>
      <c r="D45" s="54"/>
    </row>
    <row r="46" spans="1:5" x14ac:dyDescent="0.35">
      <c r="B46" s="4" t="s">
        <v>18</v>
      </c>
      <c r="C46" s="2" t="s">
        <v>23</v>
      </c>
      <c r="D46" s="54"/>
    </row>
    <row r="47" spans="1:5" ht="29" x14ac:dyDescent="0.35">
      <c r="B47" s="4" t="s">
        <v>18</v>
      </c>
      <c r="C47" s="2" t="s">
        <v>24</v>
      </c>
      <c r="D47" s="54"/>
    </row>
    <row r="48" spans="1:5" x14ac:dyDescent="0.35">
      <c r="B48" s="4" t="s">
        <v>48</v>
      </c>
      <c r="C48" s="2" t="s">
        <v>49</v>
      </c>
      <c r="D48" s="54"/>
    </row>
    <row r="49" spans="1:5" x14ac:dyDescent="0.35">
      <c r="B49" s="4" t="s">
        <v>19</v>
      </c>
      <c r="C49" s="2" t="s">
        <v>25</v>
      </c>
      <c r="D49" s="54"/>
    </row>
    <row r="50" spans="1:5" x14ac:dyDescent="0.35">
      <c r="B50" s="4" t="s">
        <v>84</v>
      </c>
      <c r="C50" s="2" t="s">
        <v>85</v>
      </c>
      <c r="D50" s="54"/>
    </row>
    <row r="51" spans="1:5" x14ac:dyDescent="0.35">
      <c r="B51" s="4" t="s">
        <v>84</v>
      </c>
      <c r="C51" s="2" t="s">
        <v>86</v>
      </c>
      <c r="D51" s="54"/>
    </row>
    <row r="52" spans="1:5" x14ac:dyDescent="0.35">
      <c r="B52" s="4" t="s">
        <v>20</v>
      </c>
      <c r="C52" s="2" t="s">
        <v>26</v>
      </c>
      <c r="D52" s="54"/>
    </row>
    <row r="53" spans="1:5" x14ac:dyDescent="0.35">
      <c r="B53" s="4" t="s">
        <v>20</v>
      </c>
      <c r="C53" s="2" t="s">
        <v>27</v>
      </c>
      <c r="D53" s="54"/>
    </row>
    <row r="54" spans="1:5" x14ac:dyDescent="0.35">
      <c r="B54" s="4" t="s">
        <v>20</v>
      </c>
      <c r="C54" s="2" t="s">
        <v>28</v>
      </c>
      <c r="D54" s="54"/>
    </row>
    <row r="55" spans="1:5" x14ac:dyDescent="0.35">
      <c r="B55" s="4" t="s">
        <v>50</v>
      </c>
      <c r="C55" s="2" t="s">
        <v>51</v>
      </c>
      <c r="D55" s="54"/>
    </row>
    <row r="56" spans="1:5" x14ac:dyDescent="0.35">
      <c r="B56" s="4" t="s">
        <v>50</v>
      </c>
      <c r="C56" s="5" t="s">
        <v>52</v>
      </c>
      <c r="D56" s="54"/>
    </row>
    <row r="57" spans="1:5" x14ac:dyDescent="0.35">
      <c r="B57" s="4" t="s">
        <v>50</v>
      </c>
      <c r="C57" s="2" t="s">
        <v>53</v>
      </c>
      <c r="D57" s="54"/>
    </row>
    <row r="58" spans="1:5" x14ac:dyDescent="0.35">
      <c r="B58" s="4" t="s">
        <v>50</v>
      </c>
      <c r="C58" s="2" t="s">
        <v>54</v>
      </c>
      <c r="D58" s="54"/>
    </row>
    <row r="59" spans="1:5" x14ac:dyDescent="0.35">
      <c r="B59" s="4" t="s">
        <v>50</v>
      </c>
      <c r="C59" s="2" t="s">
        <v>55</v>
      </c>
      <c r="D59" s="54"/>
    </row>
    <row r="60" spans="1:5" ht="29" x14ac:dyDescent="0.35">
      <c r="B60" s="4" t="s">
        <v>50</v>
      </c>
      <c r="C60" s="2" t="s">
        <v>149</v>
      </c>
      <c r="D60" s="54"/>
    </row>
    <row r="61" spans="1:5" x14ac:dyDescent="0.35">
      <c r="B61" s="4" t="s">
        <v>50</v>
      </c>
      <c r="C61" s="2" t="s">
        <v>57</v>
      </c>
      <c r="D61" s="54"/>
    </row>
    <row r="62" spans="1:5" x14ac:dyDescent="0.35">
      <c r="B62" s="4" t="s">
        <v>50</v>
      </c>
      <c r="C62" s="2" t="s">
        <v>58</v>
      </c>
      <c r="D62" s="54"/>
    </row>
    <row r="63" spans="1:5" s="32" customFormat="1" ht="13" x14ac:dyDescent="0.3">
      <c r="A63" s="30"/>
      <c r="B63" s="30"/>
      <c r="C63" s="30" t="s">
        <v>141</v>
      </c>
      <c r="D63" s="31">
        <f>SUM(D42:D62)</f>
        <v>0</v>
      </c>
      <c r="E63" s="30"/>
    </row>
    <row r="64" spans="1:5" s="32" customFormat="1" ht="13" x14ac:dyDescent="0.3">
      <c r="A64" s="30"/>
      <c r="B64" s="30"/>
      <c r="C64" s="30" t="s">
        <v>140</v>
      </c>
      <c r="D64" s="33" t="str">
        <f>IF(D63&lt;42,IF(D63&gt;=1,"Onvoldoende",""),"Voldoende")</f>
        <v/>
      </c>
      <c r="E64" s="30"/>
    </row>
    <row r="65" spans="1:5" s="24" customFormat="1" ht="18.5" x14ac:dyDescent="0.45">
      <c r="A65" s="23"/>
      <c r="B65" s="23"/>
      <c r="C65" s="50" t="s">
        <v>29</v>
      </c>
      <c r="D65" s="38"/>
      <c r="E65" s="23"/>
    </row>
    <row r="66" spans="1:5" s="1" customFormat="1" x14ac:dyDescent="0.35">
      <c r="B66" s="1" t="s">
        <v>1</v>
      </c>
      <c r="C66" s="1" t="s">
        <v>5</v>
      </c>
      <c r="D66" s="21" t="s">
        <v>6</v>
      </c>
    </row>
    <row r="67" spans="1:5" ht="29" x14ac:dyDescent="0.35">
      <c r="B67" s="6" t="s">
        <v>30</v>
      </c>
      <c r="C67" s="2" t="s">
        <v>31</v>
      </c>
      <c r="D67" s="54"/>
    </row>
    <row r="68" spans="1:5" ht="29" x14ac:dyDescent="0.35">
      <c r="B68" s="6" t="s">
        <v>30</v>
      </c>
      <c r="C68" s="2" t="s">
        <v>59</v>
      </c>
      <c r="D68" s="54"/>
    </row>
    <row r="69" spans="1:5" ht="29" x14ac:dyDescent="0.35">
      <c r="B69" s="6" t="s">
        <v>30</v>
      </c>
      <c r="C69" s="2" t="s">
        <v>60</v>
      </c>
      <c r="D69" s="54"/>
    </row>
    <row r="70" spans="1:5" x14ac:dyDescent="0.35">
      <c r="B70" s="6" t="s">
        <v>30</v>
      </c>
      <c r="C70" s="2" t="s">
        <v>61</v>
      </c>
      <c r="D70" s="54"/>
    </row>
    <row r="71" spans="1:5" ht="29" x14ac:dyDescent="0.35">
      <c r="B71" s="6" t="s">
        <v>30</v>
      </c>
      <c r="C71" s="2" t="s">
        <v>62</v>
      </c>
      <c r="D71" s="54"/>
    </row>
    <row r="72" spans="1:5" ht="29" x14ac:dyDescent="0.35">
      <c r="B72" s="6" t="s">
        <v>63</v>
      </c>
      <c r="C72" s="2" t="s">
        <v>64</v>
      </c>
      <c r="D72" s="54"/>
    </row>
    <row r="73" spans="1:5" x14ac:dyDescent="0.35">
      <c r="B73" s="6" t="s">
        <v>65</v>
      </c>
      <c r="C73" s="2" t="s">
        <v>66</v>
      </c>
      <c r="D73" s="54"/>
    </row>
    <row r="74" spans="1:5" ht="29" x14ac:dyDescent="0.35">
      <c r="B74" s="6" t="s">
        <v>67</v>
      </c>
      <c r="C74" s="2" t="s">
        <v>161</v>
      </c>
      <c r="D74" s="54"/>
    </row>
    <row r="75" spans="1:5" ht="29" x14ac:dyDescent="0.35">
      <c r="B75" s="6" t="s">
        <v>65</v>
      </c>
      <c r="C75" s="2" t="s">
        <v>68</v>
      </c>
      <c r="D75" s="54"/>
    </row>
    <row r="76" spans="1:5" ht="29" x14ac:dyDescent="0.35">
      <c r="B76" s="6" t="s">
        <v>65</v>
      </c>
      <c r="C76" s="2" t="s">
        <v>162</v>
      </c>
      <c r="D76" s="54"/>
    </row>
    <row r="77" spans="1:5" x14ac:dyDescent="0.35">
      <c r="B77" s="6" t="s">
        <v>67</v>
      </c>
      <c r="C77" s="2" t="s">
        <v>163</v>
      </c>
      <c r="D77" s="54"/>
    </row>
    <row r="78" spans="1:5" ht="15" customHeight="1" x14ac:dyDescent="0.35">
      <c r="B78" s="6" t="s">
        <v>67</v>
      </c>
      <c r="C78" t="s">
        <v>164</v>
      </c>
      <c r="D78" s="54"/>
    </row>
    <row r="79" spans="1:5" ht="29" x14ac:dyDescent="0.35">
      <c r="B79" s="6" t="s">
        <v>67</v>
      </c>
      <c r="C79" s="2" t="s">
        <v>124</v>
      </c>
      <c r="D79" s="54"/>
    </row>
    <row r="80" spans="1:5" s="1" customFormat="1" x14ac:dyDescent="0.35">
      <c r="A80" s="11"/>
      <c r="B80" s="12"/>
      <c r="C80" s="13" t="s">
        <v>141</v>
      </c>
      <c r="D80" s="28">
        <f>SUM(D67:D79)</f>
        <v>0</v>
      </c>
      <c r="E80" s="11"/>
    </row>
    <row r="81" spans="1:5" x14ac:dyDescent="0.35">
      <c r="A81" s="8"/>
      <c r="B81" s="8"/>
      <c r="C81" s="30" t="s">
        <v>140</v>
      </c>
      <c r="D81" s="31" t="str">
        <f>IF(D80&lt;26,IF(D80&gt;=1,"Onvoldoende",""),"Voldoende")</f>
        <v/>
      </c>
      <c r="E81" s="8"/>
    </row>
    <row r="82" spans="1:5" ht="30" customHeight="1" x14ac:dyDescent="0.35">
      <c r="A82" s="16"/>
      <c r="B82" s="16"/>
      <c r="C82" s="16"/>
      <c r="D82" s="34"/>
      <c r="E82" s="16"/>
    </row>
    <row r="83" spans="1:5" x14ac:dyDescent="0.35">
      <c r="A83" s="29"/>
      <c r="B83" s="29"/>
      <c r="C83" s="30" t="s">
        <v>123</v>
      </c>
      <c r="D83" s="31">
        <f>SUM(D38+D63+D80)</f>
        <v>0</v>
      </c>
      <c r="E83" s="35"/>
    </row>
    <row r="84" spans="1:5" x14ac:dyDescent="0.35">
      <c r="A84" s="29"/>
      <c r="B84" s="29"/>
      <c r="C84" s="30" t="s">
        <v>130</v>
      </c>
      <c r="D84" s="31" t="str">
        <f>IF(AND(D14="JA",D15="JA",D16="JA",D17="JA",D18="JA"),"Voldaan","Niet voldaan")</f>
        <v>Niet voldaan</v>
      </c>
      <c r="E84" s="35"/>
    </row>
    <row r="85" spans="1:5" x14ac:dyDescent="0.35">
      <c r="A85" s="29"/>
      <c r="B85" s="29"/>
      <c r="C85" s="30" t="s">
        <v>69</v>
      </c>
      <c r="D85" s="31" t="str">
        <f>IF(D38&lt;32,IF(D38&gt;=1,"Onvoldoende",""),"Voldoende")</f>
        <v/>
      </c>
      <c r="E85" s="35"/>
    </row>
    <row r="86" spans="1:5" x14ac:dyDescent="0.35">
      <c r="A86" s="29"/>
      <c r="B86" s="29"/>
      <c r="C86" s="30" t="s">
        <v>70</v>
      </c>
      <c r="D86" s="31" t="str">
        <f>IF(D63&lt;42,IF(D63&gt;=1,"Onvoldoende",""),"Voldoende")</f>
        <v/>
      </c>
      <c r="E86" s="35"/>
    </row>
    <row r="87" spans="1:5" x14ac:dyDescent="0.35">
      <c r="A87" s="29"/>
      <c r="B87" s="29"/>
      <c r="C87" s="30" t="s">
        <v>71</v>
      </c>
      <c r="D87" s="31" t="str">
        <f>IF(D80&lt;26,IF(D80&gt;=1,"Onvoldoende",""),"Voldoende")</f>
        <v/>
      </c>
      <c r="E87" s="35"/>
    </row>
    <row r="88" spans="1:5" x14ac:dyDescent="0.35">
      <c r="A88" s="29"/>
      <c r="B88" s="29"/>
      <c r="C88" s="30" t="s">
        <v>8</v>
      </c>
      <c r="D88" s="33" t="str">
        <f>IF(D83&gt;=1,4.5/(150-100)*(D83-100)+5.5,"")</f>
        <v/>
      </c>
      <c r="E88" s="35"/>
    </row>
    <row r="89" spans="1:5" x14ac:dyDescent="0.35">
      <c r="A89" s="29"/>
      <c r="B89" s="29"/>
      <c r="C89" s="30"/>
      <c r="D89" s="56" t="str">
        <f>IF(AND(D84="Voldaan",D85="Voldoende",D86="Voldoende",D87="Voldoende"),D88,"VW")</f>
        <v>VW</v>
      </c>
      <c r="E89" s="35"/>
    </row>
    <row r="90" spans="1:5" ht="30" customHeight="1" x14ac:dyDescent="0.45">
      <c r="A90" s="7"/>
      <c r="B90" s="7"/>
      <c r="C90" s="15" t="s">
        <v>142</v>
      </c>
      <c r="D90" s="49" t="str">
        <f>IF(D89="VW","VW",D88)</f>
        <v>VW</v>
      </c>
      <c r="E90" s="7"/>
    </row>
  </sheetData>
  <sheetProtection sheet="1" objects="1" scenarios="1"/>
  <dataValidations count="2">
    <dataValidation type="list" allowBlank="1" showInputMessage="1" showErrorMessage="1" sqref="D22:D37 D42:D62 D67:D79" xr:uid="{0A8FCBD4-A36C-4CC1-BC7E-DFF4CDBB42B1}">
      <formula1>"0,1,2,3"</formula1>
    </dataValidation>
    <dataValidation type="list" allowBlank="1" showInputMessage="1" showErrorMessage="1" sqref="D14:D18" xr:uid="{C4896C9B-5638-4A13-AF4A-D30DCF965744}">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BEDA-D4FF-4D10-922E-70EA93BF1889}">
  <dimension ref="A1:E109"/>
  <sheetViews>
    <sheetView workbookViewId="0">
      <selection activeCell="C6" sqref="C6"/>
    </sheetView>
  </sheetViews>
  <sheetFormatPr defaultColWidth="9.1796875" defaultRowHeight="14.5" x14ac:dyDescent="0.35"/>
  <cols>
    <col min="1" max="1" width="1.453125" customWidth="1"/>
    <col min="2" max="2" width="11.453125" customWidth="1"/>
    <col min="3" max="3" width="74.81640625" style="2" customWidth="1"/>
    <col min="4" max="4" width="11.453125" style="22" customWidth="1"/>
    <col min="5" max="5" width="1.453125" customWidth="1"/>
  </cols>
  <sheetData>
    <row r="1" spans="1:5" x14ac:dyDescent="0.35">
      <c r="A1" s="8"/>
      <c r="B1" s="8"/>
      <c r="C1" s="41"/>
      <c r="D1" s="27"/>
      <c r="E1" s="8"/>
    </row>
    <row r="2" spans="1:5" x14ac:dyDescent="0.35">
      <c r="A2" s="8"/>
      <c r="B2" s="8"/>
      <c r="C2" s="41"/>
      <c r="D2" s="27"/>
      <c r="E2" s="8"/>
    </row>
    <row r="3" spans="1:5" x14ac:dyDescent="0.35">
      <c r="A3" s="8"/>
      <c r="B3" s="8"/>
      <c r="C3" s="41"/>
      <c r="D3" s="27"/>
      <c r="E3" s="8"/>
    </row>
    <row r="4" spans="1:5" x14ac:dyDescent="0.35">
      <c r="A4" s="8"/>
      <c r="B4" s="8"/>
      <c r="C4" s="41"/>
      <c r="D4" s="27"/>
      <c r="E4" s="8"/>
    </row>
    <row r="5" spans="1:5" x14ac:dyDescent="0.35">
      <c r="A5" s="8"/>
      <c r="B5" s="8"/>
      <c r="C5" s="41"/>
      <c r="D5" s="27"/>
      <c r="E5" s="8"/>
    </row>
    <row r="6" spans="1:5" ht="18.5" x14ac:dyDescent="0.45">
      <c r="A6" s="8"/>
      <c r="B6" s="8"/>
      <c r="C6" s="42" t="s">
        <v>166</v>
      </c>
      <c r="D6" s="27"/>
      <c r="E6" s="8"/>
    </row>
    <row r="7" spans="1:5" ht="18.5" x14ac:dyDescent="0.45">
      <c r="A7" s="8"/>
      <c r="B7" s="8"/>
      <c r="C7" s="43"/>
      <c r="D7" s="27"/>
      <c r="E7" s="8"/>
    </row>
    <row r="8" spans="1:5" x14ac:dyDescent="0.35">
      <c r="A8" s="8"/>
      <c r="B8" s="51" t="s">
        <v>126</v>
      </c>
      <c r="C8" s="55"/>
      <c r="D8" s="27"/>
      <c r="E8" s="8"/>
    </row>
    <row r="9" spans="1:5" x14ac:dyDescent="0.35">
      <c r="A9" s="8"/>
      <c r="B9" s="51" t="s">
        <v>0</v>
      </c>
      <c r="C9" s="55"/>
      <c r="D9" s="27"/>
      <c r="E9" s="8"/>
    </row>
    <row r="10" spans="1:5" x14ac:dyDescent="0.35">
      <c r="A10" s="8"/>
      <c r="B10" s="51" t="s">
        <v>145</v>
      </c>
      <c r="C10" s="55"/>
      <c r="D10" s="27"/>
      <c r="E10" s="8"/>
    </row>
    <row r="11" spans="1:5" x14ac:dyDescent="0.35">
      <c r="A11" s="8"/>
      <c r="B11" s="8"/>
      <c r="C11" s="41"/>
      <c r="D11" s="27"/>
      <c r="E11" s="8"/>
    </row>
    <row r="12" spans="1:5" s="24" customFormat="1" ht="18.5" x14ac:dyDescent="0.45">
      <c r="A12" s="23"/>
      <c r="B12" s="23"/>
      <c r="C12" s="44" t="s">
        <v>127</v>
      </c>
      <c r="D12" s="36"/>
      <c r="E12" s="23"/>
    </row>
    <row r="13" spans="1:5" s="1" customFormat="1" x14ac:dyDescent="0.35">
      <c r="C13" s="45" t="s">
        <v>131</v>
      </c>
      <c r="D13" s="21" t="s">
        <v>139</v>
      </c>
    </row>
    <row r="14" spans="1:5" x14ac:dyDescent="0.35">
      <c r="C14" s="2" t="s">
        <v>148</v>
      </c>
      <c r="D14" s="53"/>
    </row>
    <row r="15" spans="1:5" x14ac:dyDescent="0.35">
      <c r="C15" t="s">
        <v>159</v>
      </c>
      <c r="D15" s="53"/>
    </row>
    <row r="16" spans="1:5" ht="43.5" x14ac:dyDescent="0.35">
      <c r="C16" s="2" t="s">
        <v>128</v>
      </c>
      <c r="D16" s="53"/>
    </row>
    <row r="17" spans="1:5" ht="29" x14ac:dyDescent="0.35">
      <c r="C17" s="2" t="s">
        <v>132</v>
      </c>
      <c r="D17" s="53"/>
    </row>
    <row r="18" spans="1:5" x14ac:dyDescent="0.35">
      <c r="C18" s="2" t="s">
        <v>129</v>
      </c>
      <c r="D18" s="53"/>
    </row>
    <row r="19" spans="1:5" x14ac:dyDescent="0.35">
      <c r="A19" s="8"/>
      <c r="B19" s="8"/>
      <c r="C19" s="46" t="s">
        <v>140</v>
      </c>
      <c r="D19" s="30" t="str">
        <f>IF(AND(D14="JA",D15="JA",D16="JA",D17="JA",D18="JA"),"Voldaan","Niet voldaan")</f>
        <v>Niet voldaan</v>
      </c>
      <c r="E19" s="8"/>
    </row>
    <row r="20" spans="1:5" s="24" customFormat="1" ht="18.5" x14ac:dyDescent="0.45">
      <c r="A20" s="23"/>
      <c r="B20" s="23"/>
      <c r="C20" s="44" t="s">
        <v>4</v>
      </c>
      <c r="D20" s="36"/>
      <c r="E20" s="23"/>
    </row>
    <row r="21" spans="1:5" s="1" customFormat="1" x14ac:dyDescent="0.35">
      <c r="B21" s="1" t="s">
        <v>1</v>
      </c>
      <c r="C21" s="45" t="s">
        <v>5</v>
      </c>
      <c r="D21" s="21" t="s">
        <v>6</v>
      </c>
    </row>
    <row r="22" spans="1:5" ht="29" x14ac:dyDescent="0.35">
      <c r="B22" s="4" t="s">
        <v>2</v>
      </c>
      <c r="C22" s="2" t="s">
        <v>7</v>
      </c>
      <c r="D22" s="54"/>
      <c r="E22" s="3"/>
    </row>
    <row r="23" spans="1:5" x14ac:dyDescent="0.35">
      <c r="B23" s="4" t="s">
        <v>2</v>
      </c>
      <c r="C23" s="2" t="s">
        <v>10</v>
      </c>
      <c r="D23" s="54"/>
    </row>
    <row r="24" spans="1:5" x14ac:dyDescent="0.35">
      <c r="B24" s="4" t="s">
        <v>2</v>
      </c>
      <c r="C24" s="2" t="s">
        <v>11</v>
      </c>
      <c r="D24" s="54"/>
    </row>
    <row r="25" spans="1:5" x14ac:dyDescent="0.35">
      <c r="B25" s="4" t="s">
        <v>2</v>
      </c>
      <c r="C25" s="2" t="s">
        <v>12</v>
      </c>
      <c r="D25" s="54"/>
    </row>
    <row r="26" spans="1:5" ht="29" x14ac:dyDescent="0.35">
      <c r="B26" s="4" t="s">
        <v>2</v>
      </c>
      <c r="C26" s="2" t="s">
        <v>13</v>
      </c>
      <c r="D26" s="54"/>
    </row>
    <row r="27" spans="1:5" x14ac:dyDescent="0.35">
      <c r="B27" s="4" t="s">
        <v>32</v>
      </c>
      <c r="C27" s="2" t="s">
        <v>33</v>
      </c>
      <c r="D27" s="54"/>
    </row>
    <row r="28" spans="1:5" x14ac:dyDescent="0.35">
      <c r="B28" s="4" t="s">
        <v>32</v>
      </c>
      <c r="C28" s="2" t="s">
        <v>34</v>
      </c>
      <c r="D28" s="54"/>
    </row>
    <row r="29" spans="1:5" x14ac:dyDescent="0.35">
      <c r="B29" s="4" t="s">
        <v>32</v>
      </c>
      <c r="C29" s="2" t="s">
        <v>35</v>
      </c>
      <c r="D29" s="54"/>
    </row>
    <row r="30" spans="1:5" x14ac:dyDescent="0.35">
      <c r="B30" s="4" t="s">
        <v>72</v>
      </c>
      <c r="C30" s="2" t="s">
        <v>73</v>
      </c>
      <c r="D30" s="54"/>
    </row>
    <row r="31" spans="1:5" x14ac:dyDescent="0.35">
      <c r="B31" s="4" t="s">
        <v>72</v>
      </c>
      <c r="C31" s="2" t="s">
        <v>74</v>
      </c>
      <c r="D31" s="54"/>
    </row>
    <row r="32" spans="1:5" ht="29" x14ac:dyDescent="0.35">
      <c r="B32" s="4" t="s">
        <v>107</v>
      </c>
      <c r="C32" s="2" t="s">
        <v>108</v>
      </c>
      <c r="D32" s="54"/>
    </row>
    <row r="33" spans="1:5" ht="29" x14ac:dyDescent="0.35">
      <c r="B33" s="4" t="s">
        <v>37</v>
      </c>
      <c r="C33" s="2" t="s">
        <v>36</v>
      </c>
      <c r="D33" s="54"/>
    </row>
    <row r="34" spans="1:5" x14ac:dyDescent="0.35">
      <c r="B34" s="4" t="s">
        <v>3</v>
      </c>
      <c r="C34" s="2" t="s">
        <v>14</v>
      </c>
      <c r="D34" s="54"/>
    </row>
    <row r="35" spans="1:5" ht="29" x14ac:dyDescent="0.35">
      <c r="B35" s="4" t="s">
        <v>3</v>
      </c>
      <c r="C35" s="2" t="s">
        <v>15</v>
      </c>
      <c r="D35" s="54"/>
    </row>
    <row r="36" spans="1:5" x14ac:dyDescent="0.35">
      <c r="B36" s="4" t="s">
        <v>38</v>
      </c>
      <c r="C36" s="2" t="s">
        <v>39</v>
      </c>
      <c r="D36" s="54"/>
    </row>
    <row r="37" spans="1:5" x14ac:dyDescent="0.35">
      <c r="B37" s="4" t="s">
        <v>38</v>
      </c>
      <c r="C37" s="2" t="s">
        <v>40</v>
      </c>
      <c r="D37" s="54"/>
    </row>
    <row r="38" spans="1:5" ht="29" x14ac:dyDescent="0.35">
      <c r="B38" s="4" t="s">
        <v>38</v>
      </c>
      <c r="C38" s="2" t="s">
        <v>41</v>
      </c>
      <c r="D38" s="54"/>
    </row>
    <row r="39" spans="1:5" ht="29" x14ac:dyDescent="0.35">
      <c r="B39" s="4" t="s">
        <v>38</v>
      </c>
      <c r="C39" s="2" t="s">
        <v>42</v>
      </c>
      <c r="D39" s="54"/>
    </row>
    <row r="40" spans="1:5" ht="29" x14ac:dyDescent="0.35">
      <c r="B40" s="4" t="s">
        <v>38</v>
      </c>
      <c r="C40" s="2" t="s">
        <v>43</v>
      </c>
      <c r="D40" s="54"/>
    </row>
    <row r="41" spans="1:5" ht="29" x14ac:dyDescent="0.35">
      <c r="B41" s="4" t="s">
        <v>75</v>
      </c>
      <c r="C41" s="2" t="s">
        <v>76</v>
      </c>
      <c r="D41" s="54"/>
    </row>
    <row r="42" spans="1:5" x14ac:dyDescent="0.35">
      <c r="B42" s="4" t="s">
        <v>75</v>
      </c>
      <c r="C42" t="s">
        <v>77</v>
      </c>
      <c r="D42" s="54"/>
    </row>
    <row r="43" spans="1:5" x14ac:dyDescent="0.35">
      <c r="B43" s="4" t="s">
        <v>75</v>
      </c>
      <c r="C43" s="2" t="s">
        <v>78</v>
      </c>
      <c r="D43" s="54"/>
    </row>
    <row r="44" spans="1:5" ht="29" x14ac:dyDescent="0.35">
      <c r="B44" s="4" t="s">
        <v>109</v>
      </c>
      <c r="C44" s="2" t="s">
        <v>110</v>
      </c>
      <c r="D44" s="54"/>
    </row>
    <row r="45" spans="1:5" s="1" customFormat="1" x14ac:dyDescent="0.35">
      <c r="A45" s="11"/>
      <c r="B45" s="12"/>
      <c r="C45" s="46" t="s">
        <v>143</v>
      </c>
      <c r="D45" s="31">
        <f>SUM(D22:D44)</f>
        <v>0</v>
      </c>
      <c r="E45" s="11"/>
    </row>
    <row r="46" spans="1:5" x14ac:dyDescent="0.35">
      <c r="A46" s="8"/>
      <c r="B46" s="14"/>
      <c r="C46" s="46" t="s">
        <v>140</v>
      </c>
      <c r="D46" s="30" t="str">
        <f>IF(D45&lt;46,IF(D45&gt;=1,"Onvoldoende",""),"Voldoende")</f>
        <v/>
      </c>
      <c r="E46" s="8"/>
    </row>
    <row r="47" spans="1:5" s="26" customFormat="1" ht="18.5" x14ac:dyDescent="0.45">
      <c r="A47" s="25"/>
      <c r="B47" s="25"/>
      <c r="C47" s="44" t="s">
        <v>9</v>
      </c>
      <c r="D47" s="37"/>
      <c r="E47" s="25"/>
    </row>
    <row r="48" spans="1:5" s="1" customFormat="1" x14ac:dyDescent="0.35">
      <c r="B48" s="1" t="s">
        <v>1</v>
      </c>
      <c r="C48" s="45" t="s">
        <v>5</v>
      </c>
      <c r="D48" s="21" t="s">
        <v>6</v>
      </c>
    </row>
    <row r="49" spans="2:4" x14ac:dyDescent="0.35">
      <c r="B49" s="4" t="s">
        <v>16</v>
      </c>
      <c r="C49" s="5" t="s">
        <v>21</v>
      </c>
      <c r="D49" s="54"/>
    </row>
    <row r="50" spans="2:4" ht="29" x14ac:dyDescent="0.35">
      <c r="B50" s="4" t="s">
        <v>44</v>
      </c>
      <c r="C50" s="2" t="s">
        <v>45</v>
      </c>
      <c r="D50" s="54"/>
    </row>
    <row r="51" spans="2:4" x14ac:dyDescent="0.35">
      <c r="B51" s="4" t="s">
        <v>79</v>
      </c>
      <c r="C51" s="2" t="s">
        <v>80</v>
      </c>
      <c r="D51" s="54"/>
    </row>
    <row r="52" spans="2:4" x14ac:dyDescent="0.35">
      <c r="B52" s="4" t="s">
        <v>17</v>
      </c>
      <c r="C52" s="2" t="s">
        <v>22</v>
      </c>
      <c r="D52" s="54"/>
    </row>
    <row r="53" spans="2:4" x14ac:dyDescent="0.35">
      <c r="B53" s="4" t="s">
        <v>46</v>
      </c>
      <c r="C53" s="2" t="s">
        <v>47</v>
      </c>
      <c r="D53" s="54"/>
    </row>
    <row r="54" spans="2:4" x14ac:dyDescent="0.35">
      <c r="B54" s="4" t="s">
        <v>18</v>
      </c>
      <c r="C54" s="2" t="s">
        <v>23</v>
      </c>
      <c r="D54" s="54"/>
    </row>
    <row r="55" spans="2:4" ht="29" x14ac:dyDescent="0.35">
      <c r="B55" s="4" t="s">
        <v>18</v>
      </c>
      <c r="C55" s="2" t="s">
        <v>24</v>
      </c>
      <c r="D55" s="54"/>
    </row>
    <row r="56" spans="2:4" x14ac:dyDescent="0.35">
      <c r="B56" s="4" t="s">
        <v>48</v>
      </c>
      <c r="C56" s="2" t="s">
        <v>49</v>
      </c>
      <c r="D56" s="54"/>
    </row>
    <row r="57" spans="2:4" ht="29" x14ac:dyDescent="0.35">
      <c r="B57" s="4" t="s">
        <v>81</v>
      </c>
      <c r="C57" s="2" t="s">
        <v>82</v>
      </c>
      <c r="D57" s="54"/>
    </row>
    <row r="58" spans="2:4" x14ac:dyDescent="0.35">
      <c r="B58" s="4" t="s">
        <v>81</v>
      </c>
      <c r="C58" s="2" t="s">
        <v>83</v>
      </c>
      <c r="D58" s="54"/>
    </row>
    <row r="59" spans="2:4" ht="29" x14ac:dyDescent="0.35">
      <c r="B59" s="4" t="s">
        <v>111</v>
      </c>
      <c r="C59" s="2" t="s">
        <v>112</v>
      </c>
      <c r="D59" s="54"/>
    </row>
    <row r="60" spans="2:4" x14ac:dyDescent="0.35">
      <c r="B60" s="4" t="s">
        <v>19</v>
      </c>
      <c r="C60" s="2" t="s">
        <v>25</v>
      </c>
      <c r="D60" s="54"/>
    </row>
    <row r="61" spans="2:4" x14ac:dyDescent="0.35">
      <c r="B61" s="4" t="s">
        <v>84</v>
      </c>
      <c r="C61" s="2" t="s">
        <v>85</v>
      </c>
      <c r="D61" s="54"/>
    </row>
    <row r="62" spans="2:4" x14ac:dyDescent="0.35">
      <c r="B62" s="4" t="s">
        <v>84</v>
      </c>
      <c r="C62" s="2" t="s">
        <v>86</v>
      </c>
      <c r="D62" s="54"/>
    </row>
    <row r="63" spans="2:4" ht="29" x14ac:dyDescent="0.35">
      <c r="B63" s="4" t="s">
        <v>87</v>
      </c>
      <c r="C63" s="2" t="s">
        <v>88</v>
      </c>
      <c r="D63" s="54"/>
    </row>
    <row r="64" spans="2:4" x14ac:dyDescent="0.35">
      <c r="B64" s="4" t="s">
        <v>87</v>
      </c>
      <c r="C64" s="2" t="s">
        <v>89</v>
      </c>
      <c r="D64" s="54"/>
    </row>
    <row r="65" spans="2:4" ht="29" x14ac:dyDescent="0.35">
      <c r="B65" s="4" t="s">
        <v>87</v>
      </c>
      <c r="C65" s="2" t="s">
        <v>90</v>
      </c>
      <c r="D65" s="54"/>
    </row>
    <row r="66" spans="2:4" x14ac:dyDescent="0.35">
      <c r="B66" s="4" t="s">
        <v>87</v>
      </c>
      <c r="C66" s="2" t="s">
        <v>91</v>
      </c>
      <c r="D66" s="54"/>
    </row>
    <row r="67" spans="2:4" ht="29" x14ac:dyDescent="0.35">
      <c r="B67" s="4" t="s">
        <v>113</v>
      </c>
      <c r="C67" s="2" t="s">
        <v>114</v>
      </c>
      <c r="D67" s="54"/>
    </row>
    <row r="68" spans="2:4" x14ac:dyDescent="0.35">
      <c r="B68" s="4" t="s">
        <v>20</v>
      </c>
      <c r="C68" s="2" t="s">
        <v>26</v>
      </c>
      <c r="D68" s="54"/>
    </row>
    <row r="69" spans="2:4" x14ac:dyDescent="0.35">
      <c r="B69" s="4" t="s">
        <v>20</v>
      </c>
      <c r="C69" s="2" t="s">
        <v>27</v>
      </c>
      <c r="D69" s="54"/>
    </row>
    <row r="70" spans="2:4" x14ac:dyDescent="0.35">
      <c r="B70" s="4" t="s">
        <v>20</v>
      </c>
      <c r="C70" s="2" t="s">
        <v>28</v>
      </c>
      <c r="D70" s="54"/>
    </row>
    <row r="71" spans="2:4" x14ac:dyDescent="0.35">
      <c r="B71" s="4" t="s">
        <v>50</v>
      </c>
      <c r="C71" s="2" t="s">
        <v>51</v>
      </c>
      <c r="D71" s="54"/>
    </row>
    <row r="72" spans="2:4" x14ac:dyDescent="0.35">
      <c r="B72" s="4" t="s">
        <v>50</v>
      </c>
      <c r="C72" s="2" t="s">
        <v>52</v>
      </c>
      <c r="D72" s="54"/>
    </row>
    <row r="73" spans="2:4" x14ac:dyDescent="0.35">
      <c r="B73" s="4" t="s">
        <v>50</v>
      </c>
      <c r="C73" s="2" t="s">
        <v>53</v>
      </c>
      <c r="D73" s="54"/>
    </row>
    <row r="74" spans="2:4" x14ac:dyDescent="0.35">
      <c r="B74" s="4" t="s">
        <v>50</v>
      </c>
      <c r="C74" s="2" t="s">
        <v>54</v>
      </c>
      <c r="D74" s="54"/>
    </row>
    <row r="75" spans="2:4" x14ac:dyDescent="0.35">
      <c r="B75" s="4" t="s">
        <v>50</v>
      </c>
      <c r="C75" s="2" t="s">
        <v>55</v>
      </c>
      <c r="D75" s="54"/>
    </row>
    <row r="76" spans="2:4" x14ac:dyDescent="0.35">
      <c r="B76" s="4" t="s">
        <v>50</v>
      </c>
      <c r="C76" s="2" t="s">
        <v>56</v>
      </c>
      <c r="D76" s="54"/>
    </row>
    <row r="77" spans="2:4" x14ac:dyDescent="0.35">
      <c r="B77" s="4" t="s">
        <v>50</v>
      </c>
      <c r="C77" s="2" t="s">
        <v>57</v>
      </c>
      <c r="D77" s="54"/>
    </row>
    <row r="78" spans="2:4" x14ac:dyDescent="0.35">
      <c r="B78" s="4" t="s">
        <v>50</v>
      </c>
      <c r="C78" s="5" t="s">
        <v>58</v>
      </c>
      <c r="D78" s="54"/>
    </row>
    <row r="79" spans="2:4" x14ac:dyDescent="0.35">
      <c r="B79" s="4" t="s">
        <v>92</v>
      </c>
      <c r="C79" s="2" t="s">
        <v>93</v>
      </c>
      <c r="D79" s="54"/>
    </row>
    <row r="80" spans="2:4" x14ac:dyDescent="0.35">
      <c r="B80" s="4" t="s">
        <v>92</v>
      </c>
      <c r="C80" s="2" t="s">
        <v>94</v>
      </c>
      <c r="D80" s="54"/>
    </row>
    <row r="81" spans="1:5" ht="29" x14ac:dyDescent="0.35">
      <c r="B81" s="4" t="s">
        <v>92</v>
      </c>
      <c r="C81" s="2" t="s">
        <v>149</v>
      </c>
      <c r="D81" s="54"/>
    </row>
    <row r="82" spans="1:5" ht="29" x14ac:dyDescent="0.35">
      <c r="B82" s="4" t="s">
        <v>92</v>
      </c>
      <c r="C82" s="2" t="s">
        <v>95</v>
      </c>
      <c r="D82" s="54"/>
    </row>
    <row r="83" spans="1:5" ht="29" x14ac:dyDescent="0.35">
      <c r="B83" s="4" t="s">
        <v>92</v>
      </c>
      <c r="C83" s="2" t="s">
        <v>96</v>
      </c>
      <c r="D83" s="54"/>
    </row>
    <row r="84" spans="1:5" ht="29" x14ac:dyDescent="0.35">
      <c r="B84" s="4" t="s">
        <v>115</v>
      </c>
      <c r="C84" s="2" t="s">
        <v>116</v>
      </c>
      <c r="D84" s="54"/>
    </row>
    <row r="85" spans="1:5" s="1" customFormat="1" x14ac:dyDescent="0.35">
      <c r="A85" s="11"/>
      <c r="B85" s="12"/>
      <c r="C85" s="46" t="s">
        <v>143</v>
      </c>
      <c r="D85" s="31">
        <f>SUM(D49:D84)</f>
        <v>0</v>
      </c>
      <c r="E85" s="11"/>
    </row>
    <row r="86" spans="1:5" x14ac:dyDescent="0.35">
      <c r="A86" s="8"/>
      <c r="B86" s="14"/>
      <c r="C86" s="46" t="s">
        <v>140</v>
      </c>
      <c r="D86" s="33" t="str">
        <f>IF(D85&lt;72,IF(D85&gt;=1,"Onvoldoende",""),"Voldoende")</f>
        <v/>
      </c>
      <c r="E86" s="8"/>
    </row>
    <row r="87" spans="1:5" s="24" customFormat="1" ht="18.5" x14ac:dyDescent="0.45">
      <c r="A87" s="23"/>
      <c r="B87" s="23"/>
      <c r="C87" s="44" t="s">
        <v>106</v>
      </c>
      <c r="D87" s="38"/>
      <c r="E87" s="23"/>
    </row>
    <row r="88" spans="1:5" s="1" customFormat="1" x14ac:dyDescent="0.35">
      <c r="B88" s="1" t="s">
        <v>1</v>
      </c>
      <c r="C88" s="45" t="s">
        <v>5</v>
      </c>
      <c r="D88" s="21" t="s">
        <v>6</v>
      </c>
    </row>
    <row r="89" spans="1:5" ht="29" x14ac:dyDescent="0.35">
      <c r="B89" s="6" t="s">
        <v>97</v>
      </c>
      <c r="C89" s="2" t="s">
        <v>98</v>
      </c>
      <c r="D89" s="54"/>
    </row>
    <row r="90" spans="1:5" ht="29" x14ac:dyDescent="0.35">
      <c r="B90" s="6" t="s">
        <v>97</v>
      </c>
      <c r="C90" s="2" t="s">
        <v>99</v>
      </c>
      <c r="D90" s="54"/>
    </row>
    <row r="91" spans="1:5" ht="29" x14ac:dyDescent="0.35">
      <c r="B91" s="6" t="s">
        <v>97</v>
      </c>
      <c r="C91" s="2" t="s">
        <v>100</v>
      </c>
      <c r="D91" s="54"/>
    </row>
    <row r="92" spans="1:5" ht="58" x14ac:dyDescent="0.35">
      <c r="B92" s="6" t="s">
        <v>111</v>
      </c>
      <c r="C92" s="2" t="s">
        <v>117</v>
      </c>
      <c r="D92" s="54"/>
    </row>
    <row r="93" spans="1:5" ht="29" x14ac:dyDescent="0.35">
      <c r="B93" s="6" t="s">
        <v>118</v>
      </c>
      <c r="C93" s="2" t="s">
        <v>119</v>
      </c>
      <c r="D93" s="54"/>
    </row>
    <row r="94" spans="1:5" ht="29" x14ac:dyDescent="0.35">
      <c r="B94" s="6" t="s">
        <v>101</v>
      </c>
      <c r="C94" s="2" t="s">
        <v>102</v>
      </c>
      <c r="D94" s="54"/>
    </row>
    <row r="95" spans="1:5" ht="29" x14ac:dyDescent="0.35">
      <c r="B95" s="6" t="s">
        <v>97</v>
      </c>
      <c r="C95" s="2" t="s">
        <v>103</v>
      </c>
      <c r="D95" s="54"/>
    </row>
    <row r="96" spans="1:5" ht="58" x14ac:dyDescent="0.35">
      <c r="B96" s="6" t="s">
        <v>104</v>
      </c>
      <c r="C96" s="2" t="s">
        <v>105</v>
      </c>
      <c r="D96" s="54"/>
    </row>
    <row r="97" spans="1:5" ht="43.5" x14ac:dyDescent="0.35">
      <c r="B97" s="6" t="s">
        <v>120</v>
      </c>
      <c r="C97" s="2" t="s">
        <v>165</v>
      </c>
      <c r="D97" s="54"/>
    </row>
    <row r="98" spans="1:5" x14ac:dyDescent="0.35">
      <c r="B98" s="6" t="s">
        <v>121</v>
      </c>
      <c r="C98" s="2" t="s">
        <v>122</v>
      </c>
      <c r="D98" s="54"/>
    </row>
    <row r="99" spans="1:5" s="32" customFormat="1" ht="13" x14ac:dyDescent="0.3">
      <c r="A99" s="30"/>
      <c r="B99" s="30"/>
      <c r="C99" s="46" t="s">
        <v>143</v>
      </c>
      <c r="D99" s="31">
        <f>SUM(D89:D98)</f>
        <v>0</v>
      </c>
      <c r="E99" s="30"/>
    </row>
    <row r="100" spans="1:5" s="32" customFormat="1" ht="13" x14ac:dyDescent="0.3">
      <c r="A100" s="30"/>
      <c r="B100" s="30"/>
      <c r="C100" s="46" t="s">
        <v>140</v>
      </c>
      <c r="D100" s="31" t="str">
        <f>IF(D99&lt;20,IF(D99&gt;=1,"Onvoldoende",""),"Voldoende")</f>
        <v/>
      </c>
      <c r="E100" s="30"/>
    </row>
    <row r="101" spans="1:5" s="32" customFormat="1" ht="30" customHeight="1" x14ac:dyDescent="0.3">
      <c r="A101" s="39"/>
      <c r="B101" s="39"/>
      <c r="C101" s="47"/>
      <c r="D101" s="40"/>
      <c r="E101" s="39"/>
    </row>
    <row r="102" spans="1:5" x14ac:dyDescent="0.35">
      <c r="A102" s="8"/>
      <c r="B102" s="8"/>
      <c r="C102" s="46" t="s">
        <v>125</v>
      </c>
      <c r="D102" s="31">
        <f>SUM(D45+D85+D99)</f>
        <v>0</v>
      </c>
      <c r="E102" s="8"/>
    </row>
    <row r="103" spans="1:5" s="17" customFormat="1" ht="13" x14ac:dyDescent="0.3">
      <c r="A103" s="57"/>
      <c r="B103" s="57"/>
      <c r="C103" s="46" t="s">
        <v>130</v>
      </c>
      <c r="D103" s="31" t="str">
        <f>IF(AND(D14="JA",D15="JA",D16="JA",D17="JA",D18="JA"),"Voldaan","Niet voldaan")</f>
        <v>Niet voldaan</v>
      </c>
      <c r="E103" s="57"/>
    </row>
    <row r="104" spans="1:5" x14ac:dyDescent="0.35">
      <c r="A104" s="8"/>
      <c r="B104" s="8"/>
      <c r="C104" s="46" t="s">
        <v>69</v>
      </c>
      <c r="D104" s="31" t="str">
        <f>IF(D45&lt;46,IF(D45&gt;=1,"Onvoldoende",""),"Voldoende")</f>
        <v/>
      </c>
      <c r="E104" s="8"/>
    </row>
    <row r="105" spans="1:5" x14ac:dyDescent="0.35">
      <c r="A105" s="8"/>
      <c r="B105" s="8"/>
      <c r="C105" s="46" t="s">
        <v>70</v>
      </c>
      <c r="D105" s="31" t="str">
        <f>IF(D85&lt;72,IF(D85&gt;=1,"Onvoldoende",""),"Voldoende")</f>
        <v/>
      </c>
      <c r="E105" s="8"/>
    </row>
    <row r="106" spans="1:5" x14ac:dyDescent="0.35">
      <c r="A106" s="8"/>
      <c r="B106" s="8"/>
      <c r="C106" s="46" t="s">
        <v>134</v>
      </c>
      <c r="D106" s="31" t="str">
        <f>IF(D99&lt;20,IF(D99&gt;=1,"Onvoldoende",""),"Voldoende")</f>
        <v/>
      </c>
      <c r="E106" s="8"/>
    </row>
    <row r="107" spans="1:5" x14ac:dyDescent="0.35">
      <c r="A107" s="8"/>
      <c r="B107" s="8"/>
      <c r="C107" s="46" t="s">
        <v>8</v>
      </c>
      <c r="D107" s="33" t="str">
        <f>IF(D102&gt;=1,4.5/(207-138)*(D102-138)+5.5,"")</f>
        <v/>
      </c>
      <c r="E107" s="8"/>
    </row>
    <row r="108" spans="1:5" x14ac:dyDescent="0.35">
      <c r="A108" s="8"/>
      <c r="B108" s="8"/>
      <c r="C108" s="46"/>
      <c r="D108" s="56" t="str">
        <f>IF(AND(D103="Voldaan",D104="Voldoende",D105="Voldoende",D106="Voldoende"),D107,"VW")</f>
        <v>VW</v>
      </c>
      <c r="E108" s="8"/>
    </row>
    <row r="109" spans="1:5" ht="30" customHeight="1" x14ac:dyDescent="0.45">
      <c r="A109" s="7"/>
      <c r="B109" s="7"/>
      <c r="C109" s="48" t="s">
        <v>144</v>
      </c>
      <c r="D109" s="49" t="str">
        <f>IF(D108="VW","VW",D107)</f>
        <v>VW</v>
      </c>
      <c r="E109" s="7"/>
    </row>
  </sheetData>
  <sheetProtection sheet="1" objects="1" scenarios="1"/>
  <dataValidations count="2">
    <dataValidation type="list" allowBlank="1" showInputMessage="1" showErrorMessage="1" sqref="D22:D44 D49:D84 D89:D98" xr:uid="{BF5864F5-6474-4DBA-9A2F-A243EBBB08FE}">
      <formula1>"0,1,2,3"</formula1>
    </dataValidation>
    <dataValidation type="list" allowBlank="1" showInputMessage="1" showErrorMessage="1" sqref="D14:D18" xr:uid="{7F7B8FCF-6340-456F-931D-554C470DF609}">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7"/>
  <sheetViews>
    <sheetView workbookViewId="0">
      <selection activeCell="C8" sqref="C8"/>
    </sheetView>
  </sheetViews>
  <sheetFormatPr defaultRowHeight="14.5" x14ac:dyDescent="0.35"/>
  <cols>
    <col min="1" max="1" width="26.81640625" style="19" customWidth="1"/>
    <col min="2" max="2" width="31.1796875" customWidth="1"/>
    <col min="3" max="3" width="43.81640625" customWidth="1"/>
  </cols>
  <sheetData>
    <row r="1" spans="1:3" s="1" customFormat="1" x14ac:dyDescent="0.35">
      <c r="A1" s="18" t="s">
        <v>133</v>
      </c>
      <c r="B1" s="1" t="s">
        <v>136</v>
      </c>
      <c r="C1" s="1" t="s">
        <v>135</v>
      </c>
    </row>
    <row r="2" spans="1:3" x14ac:dyDescent="0.35">
      <c r="A2" s="20">
        <v>44529</v>
      </c>
      <c r="B2" t="s">
        <v>137</v>
      </c>
      <c r="C2" t="s">
        <v>138</v>
      </c>
    </row>
    <row r="3" spans="1:3" x14ac:dyDescent="0.35">
      <c r="A3" s="20">
        <v>44831</v>
      </c>
      <c r="B3" t="s">
        <v>146</v>
      </c>
      <c r="C3" t="s">
        <v>147</v>
      </c>
    </row>
    <row r="4" spans="1:3" x14ac:dyDescent="0.35">
      <c r="A4" s="20">
        <v>45174</v>
      </c>
      <c r="B4" t="s">
        <v>150</v>
      </c>
      <c r="C4" t="s">
        <v>151</v>
      </c>
    </row>
    <row r="5" spans="1:3" x14ac:dyDescent="0.35">
      <c r="A5" s="20">
        <v>45530</v>
      </c>
      <c r="B5" t="s">
        <v>152</v>
      </c>
      <c r="C5" t="s">
        <v>153</v>
      </c>
    </row>
    <row r="6" spans="1:3" x14ac:dyDescent="0.35">
      <c r="A6" s="19" t="s">
        <v>154</v>
      </c>
      <c r="B6" t="s">
        <v>150</v>
      </c>
      <c r="C6" t="s">
        <v>155</v>
      </c>
    </row>
    <row r="7" spans="1:3" x14ac:dyDescent="0.35">
      <c r="A7" s="58">
        <v>45809</v>
      </c>
      <c r="B7" t="s">
        <v>156</v>
      </c>
      <c r="C7" t="s">
        <v>157</v>
      </c>
    </row>
  </sheetData>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8F3C3727A120479B2E017FF3CCC735" ma:contentTypeVersion="4" ma:contentTypeDescription="Een nieuw document maken." ma:contentTypeScope="" ma:versionID="44a413b968362ca248d2ac7b4f834ff9">
  <xsd:schema xmlns:xsd="http://www.w3.org/2001/XMLSchema" xmlns:xs="http://www.w3.org/2001/XMLSchema" xmlns:p="http://schemas.microsoft.com/office/2006/metadata/properties" xmlns:ns2="405710e2-1394-48e7-a764-43fd78cc1dfe" targetNamespace="http://schemas.microsoft.com/office/2006/metadata/properties" ma:root="true" ma:fieldsID="2a128c37c00b16df4d4885a7e04151cb" ns2:_="">
    <xsd:import namespace="405710e2-1394-48e7-a764-43fd78cc1d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710e2-1394-48e7-a764-43fd78cc1d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4B7205-BA7D-455B-9B80-C994A3875534}">
  <ds:schemaRefs>
    <ds:schemaRef ds:uri="http://schemas.microsoft.com/sharepoint/v3/contenttype/forms"/>
  </ds:schemaRefs>
</ds:datastoreItem>
</file>

<file path=customXml/itemProps2.xml><?xml version="1.0" encoding="utf-8"?>
<ds:datastoreItem xmlns:ds="http://schemas.openxmlformats.org/officeDocument/2006/customXml" ds:itemID="{E3196130-6832-4FF7-B2AB-5B5B8E133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710e2-1394-48e7-a764-43fd78cc1d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B12ADB-A4CD-4436-8B79-1D61C2FF1F5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ZijInstroom Jaar 1</vt:lpstr>
      <vt:lpstr>ZijInstroom Jaar 2</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Lisa Maas</cp:lastModifiedBy>
  <cp:lastPrinted>2021-11-11T08:10:51Z</cp:lastPrinted>
  <dcterms:created xsi:type="dcterms:W3CDTF">2021-10-27T09:16:34Z</dcterms:created>
  <dcterms:modified xsi:type="dcterms:W3CDTF">2025-09-03T14:27:34Z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0x010100E88F3C3727A120479B2E017FF3CCC735</vt:lpwstr>
  </property>
</Properties>
</file>