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pabo-my.sharepoint.com/personal/e_dorschman_ipabo_nl/Documents/Chatbestanden van Microsoft Teams/Bureaublad/"/>
    </mc:Choice>
  </mc:AlternateContent>
  <xr:revisionPtr revIDLastSave="5" documentId="8_{CA1E55DD-8015-41EA-9B9D-B4CC7659397E}" xr6:coauthVersionLast="47" xr6:coauthVersionMax="47" xr10:uidLastSave="{40C2DD25-4DE6-477B-8481-792C831775EC}"/>
  <bookViews>
    <workbookView xWindow="28680" yWindow="-120" windowWidth="29040" windowHeight="15720" xr2:uid="{A00499C5-3F9E-4608-83E0-7524FD79AC5F}"/>
  </bookViews>
  <sheets>
    <sheet name="Lesobservatie" sheetId="1" r:id="rId1"/>
    <sheet name="Berekenin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" l="1"/>
  <c r="B58" i="2"/>
  <c r="C58" i="2"/>
  <c r="D58" i="2"/>
  <c r="B57" i="2"/>
  <c r="C57" i="2"/>
  <c r="D57" i="2"/>
  <c r="B51" i="2"/>
  <c r="C51" i="2"/>
  <c r="D51" i="2"/>
  <c r="D50" i="2"/>
  <c r="C50" i="2"/>
  <c r="B50" i="2"/>
  <c r="B44" i="2"/>
  <c r="C44" i="2"/>
  <c r="D44" i="2"/>
  <c r="B43" i="2"/>
  <c r="C43" i="2"/>
  <c r="D43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D27" i="2"/>
  <c r="C27" i="2"/>
  <c r="B27" i="2"/>
  <c r="B12" i="2"/>
  <c r="D12" i="2"/>
  <c r="C1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C45" i="2" l="1"/>
  <c r="D45" i="2"/>
  <c r="C38" i="2"/>
  <c r="D38" i="2"/>
  <c r="B38" i="2"/>
  <c r="G3" i="2"/>
  <c r="G6" i="2"/>
  <c r="G4" i="2"/>
  <c r="G7" i="2"/>
  <c r="G5" i="2"/>
  <c r="D21" i="2" l="1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C2" i="2"/>
  <c r="D2" i="2"/>
  <c r="B2" i="2"/>
  <c r="G58" i="2" l="1"/>
  <c r="G14" i="2" l="1"/>
  <c r="G33" i="2"/>
  <c r="G15" i="2"/>
  <c r="G37" i="2"/>
  <c r="G35" i="2"/>
  <c r="G34" i="2"/>
  <c r="G36" i="2"/>
  <c r="G32" i="2"/>
  <c r="G13" i="2"/>
  <c r="G19" i="2"/>
  <c r="G16" i="2"/>
  <c r="G18" i="2"/>
  <c r="G17" i="2"/>
  <c r="G12" i="2"/>
  <c r="G20" i="2"/>
  <c r="G21" i="2"/>
  <c r="G57" i="2"/>
  <c r="G51" i="2"/>
  <c r="G50" i="2"/>
  <c r="G44" i="2"/>
  <c r="G43" i="2"/>
  <c r="G2" i="2"/>
  <c r="D59" i="2"/>
  <c r="B59" i="2"/>
  <c r="C59" i="2"/>
  <c r="C52" i="2"/>
  <c r="D52" i="2"/>
  <c r="B52" i="2"/>
  <c r="B22" i="2"/>
  <c r="C22" i="2"/>
  <c r="D22" i="2"/>
  <c r="D8" i="2"/>
  <c r="C8" i="2"/>
  <c r="B8" i="2"/>
  <c r="E59" i="2" l="1"/>
  <c r="G60" i="2" s="1"/>
  <c r="G61" i="2" s="1"/>
  <c r="E52" i="2"/>
  <c r="G53" i="2" s="1"/>
  <c r="E45" i="2"/>
  <c r="G46" i="2" s="1"/>
  <c r="E38" i="2"/>
  <c r="G39" i="2" s="1"/>
  <c r="G40" i="2" s="1"/>
  <c r="E22" i="2"/>
  <c r="G23" i="2" s="1"/>
  <c r="G24" i="2" s="1"/>
  <c r="E8" i="2"/>
  <c r="G9" i="2" s="1"/>
  <c r="G10" i="2" s="1"/>
  <c r="B16" i="1" s="1"/>
  <c r="G54" i="2" l="1"/>
  <c r="B62" i="1" s="1"/>
  <c r="G47" i="2"/>
  <c r="B55" i="1" s="1"/>
  <c r="B31" i="1"/>
  <c r="B47" i="1"/>
  <c r="B6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<sst xmlns="http://schemas.openxmlformats.org/spreadsheetml/2006/main" count="200" uniqueCount="157">
  <si>
    <t>1.1 Leeruitkomst: Optimale ontwikkelkansen creëren </t>
  </si>
  <si>
    <t>Criteria</t>
  </si>
  <si>
    <t>In ontwikkeling</t>
  </si>
  <si>
    <t>Verwacht niveau</t>
  </si>
  <si>
    <t>Boven niveau</t>
  </si>
  <si>
    <t>Contact maken met leerlingen</t>
  </si>
  <si>
    <t>Stimuleert leerlingen om hun ideeën te delen; benut deze in het onderwijs en reflecteert hierop samen met de leerling.</t>
  </si>
  <si>
    <t>Tijd geven om te antwoorden</t>
  </si>
  <si>
    <t>Geeft leerlingen voldoende tijd om na te denken en te antwoorden.</t>
  </si>
  <si>
    <t>Variatie in werkvormen om te activeren</t>
  </si>
  <si>
    <t>Gebruikt weinig variatie; werkvormen sluiten niet altijd aan bij de behoeften van leerlingen.</t>
  </si>
  <si>
    <t>Varieert doelgericht in werkvormen om verschillende leerlingen te betrekken.</t>
  </si>
  <si>
    <t>Ruimte geven voor keuze en verantwoordelijkheid</t>
  </si>
  <si>
    <t>Stimuleert leerlingen om zelf keuzes te maken of taken op zich te nemen.</t>
  </si>
  <si>
    <t>Leeruitkomst 1.2: Een sociaal veilig pedagogisch leer- en leefklimaat creëren</t>
  </si>
  <si>
    <t>Complimenteren (product en/of proces)</t>
  </si>
  <si>
    <t>Complimenteert strategisch en op maat, versterkt zelfvertrouwen en motivatie.</t>
  </si>
  <si>
    <t>Positief reageren op inbreng van leerlingen</t>
  </si>
  <si>
    <t>Reageert wisselend of beperkt positief; gaat soms voorbij aan leerlinginbreng.</t>
  </si>
  <si>
    <t>Reageert consequent positief en waardeert bijdragen van leerlingen.</t>
  </si>
  <si>
    <t>Bekrachtigen van positief gedrag</t>
  </si>
  <si>
    <t>Ziet en benoemt positief gedrag nog weinig of niet systematisch.</t>
  </si>
  <si>
    <t>Bekrachtigt positief gedrag bewust en regelmatig.</t>
  </si>
  <si>
    <t>Stimuleren van gewenst gedrag</t>
  </si>
  <si>
    <t>Effectief aanspreken op ongewenst gedrag</t>
  </si>
  <si>
    <t>Spreekt leerlingen op een duidelijke, respectvolle manier aan.</t>
  </si>
  <si>
    <t>Uiten van heldere verwachtingen</t>
  </si>
  <si>
    <t>Verwachtingen zijn impliciet of onduidelijk voor leerlingen.</t>
  </si>
  <si>
    <t>Spreekt duidelijke verwachtingen uit en bewaakt deze.</t>
  </si>
  <si>
    <t>Regels hanteren die helder zijn voor leerlingen</t>
  </si>
  <si>
    <t>Regels worden samen met leerlingen onderhouden en dragen bij aan een positief klimaat.</t>
  </si>
  <si>
    <t>Gebruik van mimiek, houding, stemgebruik</t>
  </si>
  <si>
    <t>Voorkennis wordt op diverse manieren geactiveerd én functioneel ingezet in de lesopbouw.</t>
  </si>
  <si>
    <t>Aansluiten van lesdoelen bij beginsituatie</t>
  </si>
  <si>
    <t>Afstemmen op belevingswereld (o.a. pakkende opening)</t>
  </si>
  <si>
    <t>Er is een herkenbare en motiverende koppeling met de belevingswereld.</t>
  </si>
  <si>
    <t>Gebruik van afwisselende en interactieve werkvormen</t>
  </si>
  <si>
    <t>Er is sprake van variatie en interactie die past bij het doel van de les.</t>
  </si>
  <si>
    <t>Materialen en hulpmiddelen klaarzetten</t>
  </si>
  <si>
    <t>Materialen zijn vooraf klaargelegd en passend bij de les.</t>
  </si>
  <si>
    <t>Uitleg is onduidelijk, te complex of mist structuur.</t>
  </si>
  <si>
    <t>Uitleg is gestructureerd, afgestemd op de groep en ondersteund door herhaling/voordoen.</t>
  </si>
  <si>
    <t>Heeft de hele groep in het vizier: loopt rond, luistert actief en stelt vragen.</t>
  </si>
  <si>
    <t>Observeert proactief en systematisch; benut observaties voor gerichte ondersteuning.</t>
  </si>
  <si>
    <t>Feedback is summier of beperkt tot correcties.</t>
  </si>
  <si>
    <t>Geeft inhoudelijke, stimulerende feedback tijdens verwerking.</t>
  </si>
  <si>
    <t>Afsluitende werkvorm gebruiken die inzicht geeft in leerresultaat</t>
  </si>
  <si>
    <t>Les eindigt zonder concrete afsluiting of terugkoppeling op leerdoel.</t>
  </si>
  <si>
    <t>Ruimte geven voor delen van leerervaringen</t>
  </si>
  <si>
    <t>Leerlingen delen nauwelijks hun ervaringen of worden niet uitgenodigd dit te doen.</t>
  </si>
  <si>
    <t>Leerlingen krijgen ruimte om eigen leerervaringen te verwoorden.</t>
  </si>
  <si>
    <t>Leeruitkomst 3.1: Eigen professionele ontwikkeling in de dagelijkse praktijk</t>
  </si>
  <si>
    <t>Leeruitkomst 3.2: Eigen professionele identiteit expliciteren</t>
  </si>
  <si>
    <t>Naam aanstaand leerkracht:</t>
  </si>
  <si>
    <t>Assessor:</t>
  </si>
  <si>
    <t>Werkplek:</t>
  </si>
  <si>
    <t>Datum:</t>
  </si>
  <si>
    <t>Totaal:</t>
  </si>
  <si>
    <t>Uitslag</t>
  </si>
  <si>
    <t>MAX</t>
  </si>
  <si>
    <t>Oordeel: Leeruitkomst 1.2: Een sociaal veilig pedagogisch leer- en leefklimaat creëren</t>
  </si>
  <si>
    <t>Leeruitkomst 2.2: Onderwijs uitvoeren</t>
  </si>
  <si>
    <t>Leeruitkomst 2.1: Onderwijs ontwerpen en voorbereiden</t>
  </si>
  <si>
    <t>Oordeel: Leeruitkomst 2.2: Onderwijs uitvoeren</t>
  </si>
  <si>
    <t>Leeruitkomst 2.3: Onderwijs en ontwikkeling volgen en registreren</t>
  </si>
  <si>
    <t>Oordeel: Leeruitkomst 2.3: Onderwijs en ontwikkeling volgen en registreren</t>
  </si>
  <si>
    <t>Berekeningen:</t>
  </si>
  <si>
    <t>MAX aantal punten</t>
  </si>
  <si>
    <t>Lesobservatie 2 jarige route jaar 1 semester 2</t>
  </si>
  <si>
    <t>Beperkt of oppervlakkig contact; niet alle leerlingen worden gezien/gehoord.</t>
  </si>
  <si>
    <t>Laat merken dat hij/zij leerlingen ziet en hoort.</t>
  </si>
  <si>
    <t>+ Zoekt actief contact, zodat leerlingen gezien of gehoord worden (gewaardeerd worden).</t>
  </si>
  <si>
    <t>Nieuwsgierigheid tonen en luisteren.</t>
  </si>
  <si>
    <t>Toont nieuwsgierigheid, maar geeft leerlingen beperkt ruimte om eigen ideeën in te brengen; input van leerlingen wordt nauwelijks benut.</t>
  </si>
  <si>
    <t>+ Er is sprake van een leerklimaat  waarin leerlingen uit zichzelf ideeën delen. Deze ideeën worden expliciet betekenisvol gemaakt voor het leerproces.</t>
  </si>
  <si>
    <t>Sensitief inspelen op de sociale context van de kinderen.</t>
  </si>
  <si>
    <t>Spreekt leerlingen grotendeels op dezelfde manier aan (ongeacht de situatie). Reageert vooral vanuit eigen gewoonte of algemene regels.</t>
  </si>
  <si>
    <t>Stemt aanspreekgedrag af  in toon, benadering en interventie.</t>
  </si>
  <si>
    <t>+ Speelt bewust in op pedagogische uitdagingen en stemt aanspreekgedrag proactief af.</t>
  </si>
  <si>
    <t>Stimuleert denkpauzes en past het tempo flexibel aan op de leerling(en).</t>
  </si>
  <si>
    <t>+ Gebruikt deze denkpauzes doelgericht als middel en maakt dit eventueel expliciet naar leerlingen.</t>
  </si>
  <si>
    <t>+ Zet verschillende werkvormen in afgestemd op leerbehoeften, interesses en groepsdynamiek.</t>
  </si>
  <si>
    <t>Stimuleert en waardeert eigenaarschap van leerlingen.</t>
  </si>
  <si>
    <t xml:space="preserve">+ Geeft leerlingen zichtbaar ruimte voor eigen verantwoording  en het maken van keuzes. </t>
  </si>
  <si>
    <t>Aandacht voor het leerklimaat in de hele groep.</t>
  </si>
  <si>
    <t>Richt zich vooral op individuele leerlingen of lesinhoud. Signalen in de groep worden laat of niet opgemerkt.</t>
  </si>
  <si>
    <t>Draagt bij aan een positief leerklimaat, soms nog teveel gericht op individuele leerlingen.</t>
  </si>
  <si>
    <t>+ Ziet wat er gebeurt in zijn groep en reageert op groepsniveau.</t>
  </si>
  <si>
    <t>+ Geeft inbreng actief een plek in het lesverloop en versterkt betrokkenheid.</t>
  </si>
  <si>
    <t>+ Zet positieve bekrachtiging pro-actief in.</t>
  </si>
  <si>
    <t>Reageert vooral op ongewenst gedrag en geeft algemene aanwijzingen aan de groep.</t>
  </si>
  <si>
    <t>Stimuleert gewenst gedrag met gerichte interventies, afgestemd op de behoeften van de verschillende leerlingen.</t>
  </si>
  <si>
    <t>+ Voorkomt ongewenst gedrag door preventief handelen en gerichte ondersteuning.</t>
  </si>
  <si>
    <t>Mimiek, houding en stemgebruik zijn weinig ondersteunend aan de boodschap. Expressie is vlak of incongruent met wat gezegd wordt.</t>
  </si>
  <si>
    <t>Zet expressie bewust in om boodschap te krachtig en congruent over te brengen. Passend stemgebruik, mimiek</t>
  </si>
  <si>
    <t>+ Zet expressie zeer doelgericht als pedagogisch en didactisch middel in.</t>
  </si>
  <si>
    <t>Complimenten zijn algemeen ("goed zo") en weinig gericht op het proces, het product of de individu.</t>
  </si>
  <si>
    <t>+ Complimenteert zeer specifiek, helpt leerlingen inzicht te krijgen in hun aanpak en stimuleert hun leerhouding zichtbaar.</t>
  </si>
  <si>
    <t>Spreekt leerlingen wisselend aan (soms onduidelijk, te streng of juist te vrijblijvend).</t>
  </si>
  <si>
    <t>+ Corrigeert rustig, kort en effectief. Leerlingen herstellen hun gedrag snel.</t>
  </si>
  <si>
    <t>+  Geeft de leerlingen hierbij eigen verantwoordelijkheid.</t>
  </si>
  <si>
    <t>Regels zijn aanwezig, maar worden wisselend toegepast; bewaakt door leerkracht.</t>
  </si>
  <si>
    <t>+ Regels worden mede door leerlingen zelf bewaakt en ondersteunen het pedagogisch klimaat.</t>
  </si>
  <si>
    <t>Luisterhouding (verbaal en non verbaal)</t>
  </si>
  <si>
    <t>Luistert kort, reageert vooral inhoudelijk.</t>
  </si>
  <si>
    <t>Luistert actief, bevordert reflectie en zorgt dat leerlingen zich echt gehoord voelen.</t>
  </si>
  <si>
    <t xml:space="preserve">+ Gebruikt luisterhouding om het denken van leerlingen te verdiepen. </t>
  </si>
  <si>
    <t>Tijdsplanning</t>
  </si>
  <si>
    <t>De tijdsplanning is onvoldoende passend bij de activiteit en de groep.</t>
  </si>
  <si>
    <t>De tijdsplanning is passend voor de activiteit en de groep.</t>
  </si>
  <si>
    <t xml:space="preserve">+ De tijdsplanning is gericht op de activiteit en de onderwijsbehoeftes van de leerlingen </t>
  </si>
  <si>
    <t>Tijdens de les worden materialen nog verzameld of aangevuld.</t>
  </si>
  <si>
    <t>+  Het uitdelen of verspreiden van materialen verstoort het proces niet.</t>
  </si>
  <si>
    <t xml:space="preserve">+ Stemt begeleiding af op zowel individuele - als groepsignalen. </t>
  </si>
  <si>
    <t>De opening grijpt direct aan en maakt de les betekenisvol.</t>
  </si>
  <si>
    <t xml:space="preserve">+ Met de opening worden leerlingen intrinsiek gemotiveerd om aan de slag te gaan. </t>
  </si>
  <si>
    <t>Actief gebruikmaken van voorkennis, gebaseerd op de beginsituatie van de groep</t>
  </si>
  <si>
    <t>De voorkennis wordt geactiveerd, de mate van inzet in de lesopbouw behoeft aandacht.</t>
  </si>
  <si>
    <t xml:space="preserve">+ Er worden diverse, doordachte werkvormen ingezet die aansluiten bij de beginsituatie en het beoogde leerdoel. </t>
  </si>
  <si>
    <t>Les- / aanbodsdoelen zijn passend.</t>
  </si>
  <si>
    <t>Les- / aanbodsdoelen zijn niet alleen passend, maar ook uitdagend en motiverend voor de groep.</t>
  </si>
  <si>
    <t xml:space="preserve">+ De les- en aanbodsdoelen sluiten aan bij de diversiteit binnen de groep. </t>
  </si>
  <si>
    <t>Begeleiden</t>
  </si>
  <si>
    <t>De begeleiding is onvoldoende adequaat.</t>
  </si>
  <si>
    <t>Actieve begeleiding bij het samen en/of zelfstandig verwerken van de leerstof.</t>
  </si>
  <si>
    <t>+ De ondersteuning is doelgericht en is zichtbaar afgestemd op individuele behoeften.</t>
  </si>
  <si>
    <t>Klassenmanagement</t>
  </si>
  <si>
    <t>Het klassenmanagement kan sterker neergezet worden; verwachtingen blijven onuitgesproken, waardoor de regels en routines weinig zichtbaar worden in het handelen van de groep.</t>
  </si>
  <si>
    <t>Het klassenmanagement is adequaat vanwege duidelijke regels, het inzetten van routines, of effectieve (les)overgangen en overgangsmomenten.</t>
  </si>
  <si>
    <t>+ Anticipeert zichtbaar op signalen uit de groep en past regels, routines, e.d. hierop aan.</t>
  </si>
  <si>
    <t>+ Feedback is diepgaand, motiverend en afgestemd op individuele behoeften.</t>
  </si>
  <si>
    <t>Uit het avf of lbf blijkt dat werkvormen creatief en activerend zijn ontworpen.</t>
  </si>
  <si>
    <t>+ Werkvormen zijn buitengewoon passend bij de leerstijl van de groep.</t>
  </si>
  <si>
    <t>+ Uitleg is krachtig opgebouwd en nodigt uit tot vragen en verheldering.</t>
  </si>
  <si>
    <t>De afsluiting van de  les geeft zicht op de leerresultaten (laat leerlingen gericht reflecteren op wat ze geleerd hebben).</t>
  </si>
  <si>
    <t>+ Sluit de les af met een passende werkvorm, gericht op het verzamelen van de leerresultaten.</t>
  </si>
  <si>
    <t>+ Laat leerlingen verbanden leggen tussen eerdere en huidige leerervaringen.</t>
  </si>
  <si>
    <t xml:space="preserve">Benutten van de feedbackcyclus om te komen tot nieuwe leerdoelen </t>
  </si>
  <si>
    <t>Ontvangt feedback, maar gebruikt dit beperkt voor concrete vervolgstappen.</t>
  </si>
  <si>
    <t>Vraagt actief feedback, verbindt hier handelen aan, en formuleert op basis van deze informatie nieuwe, realistische leerdoelen.</t>
  </si>
  <si>
    <t>+ Verwerkt feedback systematisch en koppelt dit aan eerdere ervaringen en reflecties.</t>
  </si>
  <si>
    <t>Inzicht in eigen kwaliteiten</t>
  </si>
  <si>
    <t>Heeft beperkt zicht op eigen kwaliteiten en benut deze nauwelijks in lespraktijk.</t>
  </si>
  <si>
    <t>Heeft zicht op eigen kwaliteiten en zet deze doelgericht in om leerprocessen van leerlingen en eigen handelen te versterken.</t>
  </si>
  <si>
    <t>+ Combineert eigen kwaliteiten met passend handelen en benut deze optimaal om leerdoelen, groepsdynamiek en eigen ontwikkeling te bevorderen.</t>
  </si>
  <si>
    <t>Expliciteren professionele identiteit</t>
  </si>
  <si>
    <t>Kan weinig concreet aangeven wat de professionele identiteit inhoudt.</t>
  </si>
  <si>
    <t>Kan helder verwoorden wat de professionele identiteit is; verantwoordt welke keuzes hieruit voortkomen in het handelen.</t>
  </si>
  <si>
    <t>+ Kan helder verwoorden hoe eigen professionele identiteit richting geeft aan keuzes, gedragingen en samenwerking met collega's, leerlingen en ouders.</t>
  </si>
  <si>
    <t>Persoonlijke visie op onderwijs onderbouwen met theoretische inzichten en praktijkervaringen</t>
  </si>
  <si>
    <t>Gebruikt weinig tot geen theoretische onderbouwing (erg beschrijvend)</t>
  </si>
  <si>
    <t>Onderbouwt aan de hand van relevante theorieën en praktijkervaringen.</t>
  </si>
  <si>
    <t>+ Combineert theorie en praktijk systematisch, analyseert kritisch en laat zien hoe deze inzichten het handelen beïnvloeden.</t>
  </si>
  <si>
    <r>
      <t xml:space="preserve">Boven niveau
</t>
    </r>
    <r>
      <rPr>
        <b/>
        <i/>
        <sz val="9"/>
        <color theme="0"/>
        <rFont val="Aptos"/>
        <family val="2"/>
      </rPr>
      <t>(bovenop verwacht niveau)</t>
    </r>
  </si>
  <si>
    <t>Effectieve feedback</t>
  </si>
  <si>
    <t>Toepassing differentiatie in niveau, tempo, instructie en begeleiding.</t>
  </si>
  <si>
    <t>Observeren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</si>
</sst>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0"/>
      <name val="Aptos"/>
      <family val="2"/>
    </font>
    <font>
      <b/>
      <sz val="12"/>
      <name val="Aptos  "/>
    </font>
    <font>
      <sz val="11"/>
      <name val="Aptos Narrow"/>
      <family val="2"/>
      <scheme val="minor"/>
    </font>
    <font>
      <sz val="10"/>
      <name val="Aptos"/>
      <family val="2"/>
    </font>
    <font>
      <b/>
      <sz val="16"/>
      <name val="Aptos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 "/>
    </font>
    <font>
      <b/>
      <sz val="11"/>
      <name val="Aptos"/>
      <family val="2"/>
    </font>
    <font>
      <b/>
      <sz val="12"/>
      <color theme="0"/>
      <name val="Aptos  "/>
    </font>
    <font>
      <b/>
      <sz val="12"/>
      <color theme="0"/>
      <name val="Aptos"/>
      <family val="2"/>
    </font>
    <font>
      <b/>
      <sz val="11"/>
      <color theme="0"/>
      <name val="Aptos"/>
      <family val="2"/>
    </font>
    <font>
      <b/>
      <sz val="24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9"/>
      <color theme="0"/>
      <name val="Aptos"/>
      <family val="2"/>
    </font>
    <font>
      <b/>
      <sz val="22"/>
      <color theme="0"/>
      <name val="Aptos  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E7315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6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/>
    <xf numFmtId="0" fontId="7" fillId="0" borderId="0" xfId="0" applyFont="1"/>
    <xf numFmtId="0" fontId="3" fillId="4" borderId="0" xfId="0" applyFont="1" applyFill="1"/>
    <xf numFmtId="0" fontId="8" fillId="4" borderId="2" xfId="0" applyFont="1" applyFill="1" applyBorder="1"/>
    <xf numFmtId="0" fontId="2" fillId="4" borderId="6" xfId="0" applyFont="1" applyFill="1" applyBorder="1"/>
    <xf numFmtId="0" fontId="2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4" fillId="4" borderId="5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4" fillId="4" borderId="4" xfId="0" quotePrefix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top"/>
    </xf>
    <xf numFmtId="0" fontId="15" fillId="4" borderId="1" xfId="0" applyFont="1" applyFill="1" applyBorder="1" applyAlignment="1">
      <alignment vertical="top" wrapText="1"/>
    </xf>
    <xf numFmtId="0" fontId="0" fillId="4" borderId="0" xfId="0" applyFill="1"/>
    <xf numFmtId="0" fontId="0" fillId="4" borderId="0" xfId="0" applyFill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4" fillId="4" borderId="0" xfId="0" applyFont="1" applyFill="1"/>
    <xf numFmtId="0" fontId="3" fillId="5" borderId="0" xfId="0" applyFont="1" applyFill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0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73151"/>
      <color rgb="FFF4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7455-5306-46FB-B357-8657CFD9C1AA}">
  <dimension ref="B1:J77"/>
  <sheetViews>
    <sheetView tabSelected="1" zoomScaleNormal="100" workbookViewId="0">
      <selection activeCell="K53" sqref="K53"/>
    </sheetView>
  </sheetViews>
  <sheetFormatPr defaultColWidth="8.54296875" defaultRowHeight="14.5"/>
  <cols>
    <col min="1" max="1" width="0.54296875" style="35" customWidth="1"/>
    <col min="2" max="2" width="30.26953125" style="10" customWidth="1"/>
    <col min="3" max="3" width="5.54296875" style="10" customWidth="1"/>
    <col min="4" max="4" width="29.54296875" style="10" customWidth="1"/>
    <col min="5" max="5" width="5.54296875" style="10" customWidth="1"/>
    <col min="6" max="6" width="29.54296875" style="10" customWidth="1"/>
    <col min="7" max="7" width="5.54296875" style="10" customWidth="1"/>
    <col min="8" max="8" width="29.54296875" style="10" customWidth="1"/>
    <col min="9" max="13" width="8.54296875" style="35"/>
    <col min="14" max="14" width="8.453125" style="35" customWidth="1"/>
    <col min="15" max="16384" width="8.54296875" style="35"/>
  </cols>
  <sheetData>
    <row r="1" spans="2:10" ht="75" customHeight="1">
      <c r="B1" s="57" t="e" vm="1">
        <v>#VALUE!</v>
      </c>
      <c r="C1" s="57"/>
      <c r="D1" s="58" t="s">
        <v>68</v>
      </c>
      <c r="E1" s="58"/>
      <c r="F1" s="58"/>
      <c r="G1" s="58"/>
      <c r="H1" s="59"/>
      <c r="J1" s="36"/>
    </row>
    <row r="2" spans="2:10" ht="30" customHeight="1">
      <c r="B2" s="60" t="s">
        <v>53</v>
      </c>
      <c r="C2" s="61"/>
      <c r="D2" s="62"/>
      <c r="E2" s="63"/>
      <c r="F2" s="63"/>
      <c r="G2" s="63"/>
      <c r="H2" s="64"/>
    </row>
    <row r="3" spans="2:10" ht="30" customHeight="1">
      <c r="B3" s="60" t="s">
        <v>54</v>
      </c>
      <c r="C3" s="61"/>
      <c r="D3" s="62"/>
      <c r="E3" s="63"/>
      <c r="F3" s="63"/>
      <c r="G3" s="63"/>
      <c r="H3" s="64"/>
    </row>
    <row r="4" spans="2:10" ht="30" customHeight="1">
      <c r="B4" s="60" t="s">
        <v>55</v>
      </c>
      <c r="C4" s="61"/>
      <c r="D4" s="62"/>
      <c r="E4" s="63"/>
      <c r="F4" s="63"/>
      <c r="G4" s="63"/>
      <c r="H4" s="64"/>
    </row>
    <row r="5" spans="2:10" ht="30" customHeight="1">
      <c r="B5" s="60" t="s">
        <v>56</v>
      </c>
      <c r="C5" s="61"/>
      <c r="D5" s="62"/>
      <c r="E5" s="63"/>
      <c r="F5" s="63"/>
      <c r="G5" s="63"/>
      <c r="H5" s="64"/>
    </row>
    <row r="6" spans="2:10" ht="15.5">
      <c r="B6" s="11"/>
      <c r="C6" s="12"/>
      <c r="D6" s="13"/>
      <c r="E6" s="13"/>
      <c r="F6" s="13"/>
      <c r="G6" s="13"/>
      <c r="H6" s="14"/>
    </row>
    <row r="7" spans="2:10" ht="16">
      <c r="B7" s="65" t="s">
        <v>0</v>
      </c>
      <c r="C7" s="66"/>
      <c r="D7" s="66"/>
      <c r="E7" s="66"/>
      <c r="F7" s="66"/>
      <c r="G7" s="66"/>
      <c r="H7" s="67"/>
    </row>
    <row r="8" spans="2:10" ht="34" customHeight="1">
      <c r="B8" s="19" t="s">
        <v>1</v>
      </c>
      <c r="C8" s="48" t="s">
        <v>2</v>
      </c>
      <c r="D8" s="49"/>
      <c r="E8" s="48" t="s">
        <v>3</v>
      </c>
      <c r="F8" s="49"/>
      <c r="G8" s="48" t="s">
        <v>153</v>
      </c>
      <c r="H8" s="49"/>
    </row>
    <row r="9" spans="2:10" ht="60" customHeight="1">
      <c r="B9" s="22" t="s">
        <v>5</v>
      </c>
      <c r="C9" s="23"/>
      <c r="D9" s="20" t="s">
        <v>69</v>
      </c>
      <c r="E9" s="23"/>
      <c r="F9" s="20" t="s">
        <v>70</v>
      </c>
      <c r="G9" s="23"/>
      <c r="H9" s="24" t="s">
        <v>71</v>
      </c>
    </row>
    <row r="10" spans="2:10" ht="60" customHeight="1">
      <c r="B10" s="22" t="s">
        <v>72</v>
      </c>
      <c r="C10" s="23"/>
      <c r="D10" s="20" t="s">
        <v>73</v>
      </c>
      <c r="E10" s="23"/>
      <c r="F10" s="20" t="s">
        <v>6</v>
      </c>
      <c r="G10" s="23"/>
      <c r="H10" s="24" t="s">
        <v>74</v>
      </c>
    </row>
    <row r="11" spans="2:10" ht="60" customHeight="1">
      <c r="B11" s="22" t="s">
        <v>75</v>
      </c>
      <c r="C11" s="23"/>
      <c r="D11" s="20" t="s">
        <v>76</v>
      </c>
      <c r="E11" s="23"/>
      <c r="F11" s="20" t="s">
        <v>77</v>
      </c>
      <c r="G11" s="23"/>
      <c r="H11" s="24" t="s">
        <v>78</v>
      </c>
    </row>
    <row r="12" spans="2:10" ht="60" customHeight="1">
      <c r="B12" s="22" t="s">
        <v>7</v>
      </c>
      <c r="C12" s="23"/>
      <c r="D12" s="21" t="s">
        <v>8</v>
      </c>
      <c r="E12" s="23"/>
      <c r="F12" s="20" t="s">
        <v>79</v>
      </c>
      <c r="G12" s="23"/>
      <c r="H12" s="25" t="s">
        <v>80</v>
      </c>
    </row>
    <row r="13" spans="2:10" ht="60" customHeight="1">
      <c r="B13" s="22" t="s">
        <v>9</v>
      </c>
      <c r="C13" s="23"/>
      <c r="D13" s="21" t="s">
        <v>10</v>
      </c>
      <c r="E13" s="23"/>
      <c r="F13" s="20" t="s">
        <v>11</v>
      </c>
      <c r="G13" s="23"/>
      <c r="H13" s="25" t="s">
        <v>81</v>
      </c>
    </row>
    <row r="14" spans="2:10" ht="60" customHeight="1">
      <c r="B14" s="22" t="s">
        <v>12</v>
      </c>
      <c r="C14" s="23"/>
      <c r="D14" s="21" t="s">
        <v>13</v>
      </c>
      <c r="E14" s="23"/>
      <c r="F14" s="21" t="s">
        <v>82</v>
      </c>
      <c r="G14" s="23"/>
      <c r="H14" s="25" t="s">
        <v>83</v>
      </c>
    </row>
    <row r="15" spans="2:10" ht="15.75" customHeight="1">
      <c r="B15" s="53"/>
      <c r="C15" s="54"/>
      <c r="D15" s="54"/>
      <c r="E15" s="54"/>
      <c r="F15" s="54"/>
      <c r="G15" s="54"/>
      <c r="H15" s="55"/>
    </row>
    <row r="16" spans="2:10" ht="16">
      <c r="B16" s="50" t="str">
        <f>Berekeningen!G10</f>
        <v>Niet alles is juist ingevuld</v>
      </c>
      <c r="C16" s="51"/>
      <c r="D16" s="51"/>
      <c r="E16" s="51"/>
      <c r="F16" s="51"/>
      <c r="G16" s="51"/>
      <c r="H16" s="51"/>
    </row>
    <row r="17" spans="2:8">
      <c r="B17" s="42"/>
      <c r="C17" s="43"/>
      <c r="D17" s="43"/>
      <c r="E17" s="43"/>
      <c r="F17" s="43"/>
      <c r="G17" s="43"/>
      <c r="H17" s="44"/>
    </row>
    <row r="18" spans="2:8" ht="16">
      <c r="B18" s="65" t="s">
        <v>14</v>
      </c>
      <c r="C18" s="66"/>
      <c r="D18" s="66"/>
      <c r="E18" s="66"/>
      <c r="F18" s="66"/>
      <c r="G18" s="66"/>
      <c r="H18" s="67"/>
    </row>
    <row r="19" spans="2:8" ht="16">
      <c r="B19" s="19" t="s">
        <v>1</v>
      </c>
      <c r="C19" s="48" t="s">
        <v>2</v>
      </c>
      <c r="D19" s="49"/>
      <c r="E19" s="48" t="s">
        <v>3</v>
      </c>
      <c r="F19" s="49"/>
      <c r="G19" s="48" t="s">
        <v>4</v>
      </c>
      <c r="H19" s="49"/>
    </row>
    <row r="20" spans="2:8" ht="60" customHeight="1">
      <c r="B20" s="22" t="s">
        <v>84</v>
      </c>
      <c r="C20" s="23"/>
      <c r="D20" s="20" t="s">
        <v>85</v>
      </c>
      <c r="E20" s="23"/>
      <c r="F20" s="20" t="s">
        <v>86</v>
      </c>
      <c r="G20" s="23"/>
      <c r="H20" s="24" t="s">
        <v>87</v>
      </c>
    </row>
    <row r="21" spans="2:8" ht="60" customHeight="1">
      <c r="B21" s="22" t="s">
        <v>17</v>
      </c>
      <c r="C21" s="23"/>
      <c r="D21" s="20" t="s">
        <v>18</v>
      </c>
      <c r="E21" s="23"/>
      <c r="F21" s="20" t="s">
        <v>19</v>
      </c>
      <c r="G21" s="23"/>
      <c r="H21" s="24" t="s">
        <v>88</v>
      </c>
    </row>
    <row r="22" spans="2:8" ht="60" customHeight="1">
      <c r="B22" s="22" t="s">
        <v>20</v>
      </c>
      <c r="C22" s="23"/>
      <c r="D22" s="20" t="s">
        <v>21</v>
      </c>
      <c r="E22" s="23"/>
      <c r="F22" s="20" t="s">
        <v>22</v>
      </c>
      <c r="G22" s="23"/>
      <c r="H22" s="24" t="s">
        <v>89</v>
      </c>
    </row>
    <row r="23" spans="2:8" ht="60" customHeight="1">
      <c r="B23" s="26" t="s">
        <v>23</v>
      </c>
      <c r="C23" s="23"/>
      <c r="D23" s="20" t="s">
        <v>90</v>
      </c>
      <c r="E23" s="23"/>
      <c r="F23" s="20" t="s">
        <v>91</v>
      </c>
      <c r="G23" s="23"/>
      <c r="H23" s="24" t="s">
        <v>92</v>
      </c>
    </row>
    <row r="24" spans="2:8" ht="60" customHeight="1">
      <c r="B24" s="26" t="s">
        <v>31</v>
      </c>
      <c r="C24" s="23"/>
      <c r="D24" s="20" t="s">
        <v>93</v>
      </c>
      <c r="E24" s="23"/>
      <c r="F24" s="20" t="s">
        <v>94</v>
      </c>
      <c r="G24" s="23"/>
      <c r="H24" s="24" t="s">
        <v>95</v>
      </c>
    </row>
    <row r="25" spans="2:8" ht="60" customHeight="1">
      <c r="B25" s="26" t="s">
        <v>15</v>
      </c>
      <c r="C25" s="23"/>
      <c r="D25" s="20" t="s">
        <v>96</v>
      </c>
      <c r="E25" s="23"/>
      <c r="F25" s="20" t="s">
        <v>16</v>
      </c>
      <c r="G25" s="23"/>
      <c r="H25" s="24" t="s">
        <v>97</v>
      </c>
    </row>
    <row r="26" spans="2:8" ht="60" customHeight="1">
      <c r="B26" s="22" t="s">
        <v>24</v>
      </c>
      <c r="C26" s="23"/>
      <c r="D26" s="20" t="s">
        <v>98</v>
      </c>
      <c r="E26" s="23"/>
      <c r="F26" s="20" t="s">
        <v>25</v>
      </c>
      <c r="G26" s="23"/>
      <c r="H26" s="24" t="s">
        <v>99</v>
      </c>
    </row>
    <row r="27" spans="2:8" ht="60" customHeight="1">
      <c r="B27" s="33" t="s">
        <v>26</v>
      </c>
      <c r="C27" s="23"/>
      <c r="D27" s="20" t="s">
        <v>27</v>
      </c>
      <c r="E27" s="23"/>
      <c r="F27" s="20" t="s">
        <v>28</v>
      </c>
      <c r="G27" s="23"/>
      <c r="H27" s="24" t="s">
        <v>100</v>
      </c>
    </row>
    <row r="28" spans="2:8" ht="60" customHeight="1">
      <c r="B28" s="34" t="s">
        <v>29</v>
      </c>
      <c r="C28" s="23"/>
      <c r="D28" s="20" t="s">
        <v>101</v>
      </c>
      <c r="E28" s="23"/>
      <c r="F28" s="20" t="s">
        <v>30</v>
      </c>
      <c r="G28" s="23"/>
      <c r="H28" s="24" t="s">
        <v>102</v>
      </c>
    </row>
    <row r="29" spans="2:8" ht="60" customHeight="1">
      <c r="B29" s="34" t="s">
        <v>103</v>
      </c>
      <c r="C29" s="23"/>
      <c r="D29" s="20" t="s">
        <v>104</v>
      </c>
      <c r="E29" s="23"/>
      <c r="F29" s="20" t="s">
        <v>105</v>
      </c>
      <c r="G29" s="23"/>
      <c r="H29" s="24" t="s">
        <v>106</v>
      </c>
    </row>
    <row r="30" spans="2:8" ht="16">
      <c r="B30" s="48" t="s">
        <v>60</v>
      </c>
      <c r="C30" s="52"/>
      <c r="D30" s="52"/>
      <c r="E30" s="52"/>
      <c r="F30" s="52"/>
      <c r="G30" s="52"/>
      <c r="H30" s="49"/>
    </row>
    <row r="31" spans="2:8" ht="16">
      <c r="B31" s="48" t="str">
        <f>Berekeningen!G24</f>
        <v>Niet alles is juist ingevuld</v>
      </c>
      <c r="C31" s="52"/>
      <c r="D31" s="52"/>
      <c r="E31" s="52"/>
      <c r="F31" s="52"/>
      <c r="G31" s="52"/>
      <c r="H31" s="49"/>
    </row>
    <row r="32" spans="2:8">
      <c r="B32" s="15"/>
      <c r="C32" s="16"/>
      <c r="D32" s="17"/>
      <c r="E32" s="17"/>
      <c r="F32" s="17"/>
      <c r="G32" s="17"/>
      <c r="H32" s="18"/>
    </row>
    <row r="33" spans="2:8" ht="16">
      <c r="B33" s="65" t="s">
        <v>61</v>
      </c>
      <c r="C33" s="66"/>
      <c r="D33" s="66"/>
      <c r="E33" s="66"/>
      <c r="F33" s="66"/>
      <c r="G33" s="66"/>
      <c r="H33" s="67"/>
    </row>
    <row r="34" spans="2:8" ht="16" customHeight="1">
      <c r="B34" s="19" t="s">
        <v>1</v>
      </c>
      <c r="C34" s="48" t="s">
        <v>2</v>
      </c>
      <c r="D34" s="49"/>
      <c r="E34" s="48" t="s">
        <v>3</v>
      </c>
      <c r="F34" s="49"/>
      <c r="G34" s="48" t="s">
        <v>4</v>
      </c>
      <c r="H34" s="49"/>
    </row>
    <row r="35" spans="2:8" ht="60" customHeight="1">
      <c r="B35" s="26" t="s">
        <v>107</v>
      </c>
      <c r="C35" s="23"/>
      <c r="D35" s="27" t="s">
        <v>108</v>
      </c>
      <c r="E35" s="23"/>
      <c r="F35" s="28" t="s">
        <v>109</v>
      </c>
      <c r="G35" s="23"/>
      <c r="H35" s="29" t="s">
        <v>110</v>
      </c>
    </row>
    <row r="36" spans="2:8" ht="60" customHeight="1">
      <c r="B36" s="26" t="s">
        <v>38</v>
      </c>
      <c r="C36" s="23"/>
      <c r="D36" s="27" t="s">
        <v>111</v>
      </c>
      <c r="E36" s="23"/>
      <c r="F36" s="30" t="s">
        <v>39</v>
      </c>
      <c r="G36" s="23"/>
      <c r="H36" s="29" t="s">
        <v>112</v>
      </c>
    </row>
    <row r="37" spans="2:8" ht="60" customHeight="1">
      <c r="B37" s="26" t="s">
        <v>156</v>
      </c>
      <c r="C37" s="23"/>
      <c r="D37" s="27" t="s">
        <v>42</v>
      </c>
      <c r="E37" s="23"/>
      <c r="F37" s="27" t="s">
        <v>43</v>
      </c>
      <c r="G37" s="23"/>
      <c r="H37" s="29" t="s">
        <v>113</v>
      </c>
    </row>
    <row r="38" spans="2:8" ht="60" customHeight="1">
      <c r="B38" s="26" t="s">
        <v>34</v>
      </c>
      <c r="C38" s="23"/>
      <c r="D38" s="27" t="s">
        <v>35</v>
      </c>
      <c r="E38" s="23"/>
      <c r="F38" s="27" t="s">
        <v>114</v>
      </c>
      <c r="G38" s="23"/>
      <c r="H38" s="29" t="s">
        <v>115</v>
      </c>
    </row>
    <row r="39" spans="2:8" ht="60" customHeight="1">
      <c r="B39" s="26" t="s">
        <v>116</v>
      </c>
      <c r="C39" s="23"/>
      <c r="D39" s="27" t="s">
        <v>117</v>
      </c>
      <c r="E39" s="23"/>
      <c r="F39" s="27" t="s">
        <v>32</v>
      </c>
      <c r="G39" s="23"/>
      <c r="H39" s="29" t="s">
        <v>118</v>
      </c>
    </row>
    <row r="40" spans="2:8" ht="60" customHeight="1">
      <c r="B40" s="26" t="s">
        <v>33</v>
      </c>
      <c r="C40" s="23"/>
      <c r="D40" s="27" t="s">
        <v>119</v>
      </c>
      <c r="E40" s="23"/>
      <c r="F40" s="27" t="s">
        <v>120</v>
      </c>
      <c r="G40" s="23"/>
      <c r="H40" s="29" t="s">
        <v>121</v>
      </c>
    </row>
    <row r="41" spans="2:8" ht="60" customHeight="1">
      <c r="B41" s="22" t="s">
        <v>122</v>
      </c>
      <c r="C41" s="23"/>
      <c r="D41" s="20" t="s">
        <v>123</v>
      </c>
      <c r="E41" s="23"/>
      <c r="F41" s="20" t="s">
        <v>124</v>
      </c>
      <c r="G41" s="23"/>
      <c r="H41" s="24" t="s">
        <v>125</v>
      </c>
    </row>
    <row r="42" spans="2:8" ht="91">
      <c r="B42" s="22" t="s">
        <v>126</v>
      </c>
      <c r="C42" s="23"/>
      <c r="D42" s="20" t="s">
        <v>127</v>
      </c>
      <c r="E42" s="23"/>
      <c r="F42" s="20" t="s">
        <v>128</v>
      </c>
      <c r="G42" s="23"/>
      <c r="H42" s="24" t="s">
        <v>129</v>
      </c>
    </row>
    <row r="43" spans="2:8" ht="60" customHeight="1">
      <c r="B43" s="22" t="s">
        <v>154</v>
      </c>
      <c r="C43" s="23"/>
      <c r="D43" s="20" t="s">
        <v>44</v>
      </c>
      <c r="E43" s="23"/>
      <c r="F43" s="20" t="s">
        <v>45</v>
      </c>
      <c r="G43" s="23"/>
      <c r="H43" s="24" t="s">
        <v>130</v>
      </c>
    </row>
    <row r="44" spans="2:8" ht="60" customHeight="1">
      <c r="B44" s="22" t="s">
        <v>36</v>
      </c>
      <c r="C44" s="23"/>
      <c r="D44" s="31" t="s">
        <v>37</v>
      </c>
      <c r="E44" s="23"/>
      <c r="F44" s="31" t="s">
        <v>131</v>
      </c>
      <c r="G44" s="23"/>
      <c r="H44" s="32" t="s">
        <v>132</v>
      </c>
    </row>
    <row r="45" spans="2:8" ht="60" customHeight="1">
      <c r="B45" s="22" t="s">
        <v>155</v>
      </c>
      <c r="C45" s="23"/>
      <c r="D45" s="20" t="s">
        <v>40</v>
      </c>
      <c r="E45" s="23"/>
      <c r="F45" s="20" t="s">
        <v>41</v>
      </c>
      <c r="G45" s="23"/>
      <c r="H45" s="24" t="s">
        <v>133</v>
      </c>
    </row>
    <row r="46" spans="2:8" ht="16">
      <c r="B46" s="48" t="s">
        <v>63</v>
      </c>
      <c r="C46" s="52"/>
      <c r="D46" s="52"/>
      <c r="E46" s="52"/>
      <c r="F46" s="52"/>
      <c r="G46" s="52"/>
      <c r="H46" s="49"/>
    </row>
    <row r="47" spans="2:8" ht="16">
      <c r="B47" s="48" t="str">
        <f>Berekeningen!G40</f>
        <v>Niet alles is juist ingevuld</v>
      </c>
      <c r="C47" s="52"/>
      <c r="D47" s="52"/>
      <c r="E47" s="52"/>
      <c r="F47" s="52"/>
      <c r="G47" s="52"/>
      <c r="H47" s="49"/>
    </row>
    <row r="48" spans="2:8">
      <c r="B48" s="42"/>
      <c r="C48" s="43"/>
      <c r="D48" s="43"/>
      <c r="E48" s="43"/>
      <c r="F48" s="43"/>
      <c r="G48" s="43"/>
      <c r="H48" s="44"/>
    </row>
    <row r="49" spans="2:10" ht="16">
      <c r="B49" s="56" t="s">
        <v>64</v>
      </c>
      <c r="C49" s="56"/>
      <c r="D49" s="56"/>
      <c r="E49" s="56"/>
      <c r="F49" s="56"/>
      <c r="G49" s="56"/>
      <c r="H49" s="56"/>
    </row>
    <row r="50" spans="2:10" ht="16">
      <c r="B50" s="19" t="s">
        <v>1</v>
      </c>
      <c r="C50" s="48" t="s">
        <v>2</v>
      </c>
      <c r="D50" s="49"/>
      <c r="E50" s="48" t="s">
        <v>3</v>
      </c>
      <c r="F50" s="49"/>
      <c r="G50" s="48" t="s">
        <v>4</v>
      </c>
      <c r="H50" s="49"/>
    </row>
    <row r="51" spans="2:10" ht="16">
      <c r="B51" s="37"/>
      <c r="C51" s="38"/>
      <c r="D51" s="39"/>
      <c r="E51" s="38"/>
      <c r="F51" s="39"/>
      <c r="G51" s="38"/>
      <c r="H51" s="39"/>
    </row>
    <row r="52" spans="2:10" ht="60" customHeight="1">
      <c r="B52" s="22" t="s">
        <v>46</v>
      </c>
      <c r="C52" s="23"/>
      <c r="D52" s="20" t="s">
        <v>47</v>
      </c>
      <c r="E52" s="23"/>
      <c r="F52" s="20" t="s">
        <v>134</v>
      </c>
      <c r="G52" s="23"/>
      <c r="H52" s="24" t="s">
        <v>135</v>
      </c>
    </row>
    <row r="53" spans="2:10" ht="60" customHeight="1">
      <c r="B53" s="22" t="s">
        <v>48</v>
      </c>
      <c r="C53" s="23"/>
      <c r="D53" s="20" t="s">
        <v>49</v>
      </c>
      <c r="E53" s="23"/>
      <c r="F53" s="20" t="s">
        <v>50</v>
      </c>
      <c r="G53" s="23"/>
      <c r="H53" s="24" t="s">
        <v>136</v>
      </c>
    </row>
    <row r="54" spans="2:10" ht="16">
      <c r="B54" s="48" t="s">
        <v>65</v>
      </c>
      <c r="C54" s="52"/>
      <c r="D54" s="52"/>
      <c r="E54" s="52"/>
      <c r="F54" s="52"/>
      <c r="G54" s="52"/>
      <c r="H54" s="49"/>
    </row>
    <row r="55" spans="2:10" ht="16">
      <c r="B55" s="45" t="str">
        <f>Berekeningen!G47</f>
        <v>Niet alles is juist ingevuld</v>
      </c>
      <c r="C55" s="46"/>
      <c r="D55" s="46"/>
      <c r="E55" s="46"/>
      <c r="F55" s="46"/>
      <c r="G55" s="46"/>
      <c r="H55" s="47"/>
    </row>
    <row r="56" spans="2:10">
      <c r="B56" s="42"/>
      <c r="C56" s="43"/>
      <c r="D56" s="43"/>
      <c r="E56" s="43"/>
      <c r="F56" s="43"/>
      <c r="G56" s="43"/>
      <c r="H56" s="44"/>
    </row>
    <row r="57" spans="2:10" ht="16">
      <c r="B57" s="56" t="s">
        <v>51</v>
      </c>
      <c r="C57" s="56"/>
      <c r="D57" s="56"/>
      <c r="E57" s="56"/>
      <c r="F57" s="56"/>
      <c r="G57" s="56"/>
      <c r="H57" s="56"/>
    </row>
    <row r="58" spans="2:10" ht="16">
      <c r="B58" s="19" t="s">
        <v>1</v>
      </c>
      <c r="C58" s="48" t="s">
        <v>2</v>
      </c>
      <c r="D58" s="49"/>
      <c r="E58" s="48" t="s">
        <v>3</v>
      </c>
      <c r="F58" s="49"/>
      <c r="G58" s="48" t="s">
        <v>4</v>
      </c>
      <c r="H58" s="49"/>
    </row>
    <row r="59" spans="2:10" ht="60" customHeight="1">
      <c r="B59" s="22" t="s">
        <v>137</v>
      </c>
      <c r="C59" s="23"/>
      <c r="D59" s="20" t="s">
        <v>138</v>
      </c>
      <c r="E59" s="23"/>
      <c r="F59" s="20" t="s">
        <v>139</v>
      </c>
      <c r="G59" s="23"/>
      <c r="H59" s="24" t="s">
        <v>140</v>
      </c>
      <c r="J59" s="40"/>
    </row>
    <row r="60" spans="2:10" ht="60" customHeight="1">
      <c r="B60" s="22" t="s">
        <v>141</v>
      </c>
      <c r="C60" s="23"/>
      <c r="D60" s="20" t="s">
        <v>142</v>
      </c>
      <c r="E60" s="23"/>
      <c r="F60" s="20" t="s">
        <v>143</v>
      </c>
      <c r="G60" s="23"/>
      <c r="H60" s="24" t="s">
        <v>144</v>
      </c>
    </row>
    <row r="61" spans="2:10" ht="16">
      <c r="B61" s="48"/>
      <c r="C61" s="52"/>
      <c r="D61" s="52"/>
      <c r="E61" s="52"/>
      <c r="F61" s="52"/>
      <c r="G61" s="52"/>
      <c r="H61" s="49"/>
    </row>
    <row r="62" spans="2:10" ht="16">
      <c r="B62" s="45" t="str">
        <f>Berekeningen!G54</f>
        <v>Niet alles is juist ingevuld</v>
      </c>
      <c r="C62" s="46"/>
      <c r="D62" s="46"/>
      <c r="E62" s="46"/>
      <c r="F62" s="46"/>
      <c r="G62" s="46"/>
      <c r="H62" s="47"/>
    </row>
    <row r="63" spans="2:10">
      <c r="B63" s="42"/>
      <c r="C63" s="43"/>
      <c r="D63" s="43"/>
      <c r="E63" s="43"/>
      <c r="F63" s="43"/>
      <c r="G63" s="43"/>
      <c r="H63" s="44"/>
    </row>
    <row r="64" spans="2:10" ht="16">
      <c r="B64" s="68" t="s">
        <v>52</v>
      </c>
      <c r="C64" s="68"/>
      <c r="D64" s="68"/>
      <c r="E64" s="68"/>
      <c r="F64" s="68"/>
      <c r="G64" s="68"/>
      <c r="H64" s="68"/>
    </row>
    <row r="65" spans="2:8" ht="16">
      <c r="B65" s="19" t="s">
        <v>1</v>
      </c>
      <c r="C65" s="48" t="s">
        <v>2</v>
      </c>
      <c r="D65" s="49"/>
      <c r="E65" s="48" t="s">
        <v>3</v>
      </c>
      <c r="F65" s="49"/>
      <c r="G65" s="48" t="s">
        <v>4</v>
      </c>
      <c r="H65" s="49"/>
    </row>
    <row r="66" spans="2:8" ht="60" customHeight="1">
      <c r="B66" s="22" t="s">
        <v>145</v>
      </c>
      <c r="C66" s="23"/>
      <c r="D66" s="20" t="s">
        <v>146</v>
      </c>
      <c r="E66" s="23"/>
      <c r="F66" s="20" t="s">
        <v>147</v>
      </c>
      <c r="G66" s="23"/>
      <c r="H66" s="24" t="s">
        <v>148</v>
      </c>
    </row>
    <row r="67" spans="2:8" ht="60" customHeight="1">
      <c r="B67" s="22" t="s">
        <v>149</v>
      </c>
      <c r="C67" s="23"/>
      <c r="D67" s="20" t="s">
        <v>150</v>
      </c>
      <c r="E67" s="23"/>
      <c r="F67" s="20" t="s">
        <v>151</v>
      </c>
      <c r="G67" s="23"/>
      <c r="H67" s="24" t="s">
        <v>152</v>
      </c>
    </row>
    <row r="68" spans="2:8" ht="16">
      <c r="B68" s="48"/>
      <c r="C68" s="52"/>
      <c r="D68" s="52"/>
      <c r="E68" s="52"/>
      <c r="F68" s="52"/>
      <c r="G68" s="52"/>
      <c r="H68" s="49"/>
    </row>
    <row r="69" spans="2:8" ht="16">
      <c r="B69" s="45" t="str">
        <f>Berekeningen!G61</f>
        <v>Niet alles is juist ingevuld</v>
      </c>
      <c r="C69" s="46"/>
      <c r="D69" s="46"/>
      <c r="E69" s="46"/>
      <c r="F69" s="46"/>
      <c r="G69" s="46"/>
      <c r="H69" s="47"/>
    </row>
    <row r="70" spans="2:8">
      <c r="B70" s="42"/>
      <c r="C70" s="43"/>
      <c r="D70" s="43"/>
      <c r="E70" s="43"/>
      <c r="F70" s="43"/>
      <c r="G70" s="43"/>
      <c r="H70" s="44"/>
    </row>
    <row r="77" spans="2:8">
      <c r="D77" s="41"/>
    </row>
  </sheetData>
  <mergeCells count="51">
    <mergeCell ref="B64:H64"/>
    <mergeCell ref="C65:D65"/>
    <mergeCell ref="E65:F65"/>
    <mergeCell ref="G65:H65"/>
    <mergeCell ref="B61:H61"/>
    <mergeCell ref="B62:H62"/>
    <mergeCell ref="B63:H63"/>
    <mergeCell ref="B18:H18"/>
    <mergeCell ref="C19:D19"/>
    <mergeCell ref="E19:F19"/>
    <mergeCell ref="G19:H19"/>
    <mergeCell ref="B33:H33"/>
    <mergeCell ref="C34:D34"/>
    <mergeCell ref="E34:F34"/>
    <mergeCell ref="G34:H34"/>
    <mergeCell ref="B46:H46"/>
    <mergeCell ref="B47:H47"/>
    <mergeCell ref="E58:F58"/>
    <mergeCell ref="G58:H58"/>
    <mergeCell ref="C50:D50"/>
    <mergeCell ref="E50:F50"/>
    <mergeCell ref="G50:H50"/>
    <mergeCell ref="B54:H54"/>
    <mergeCell ref="B1:C1"/>
    <mergeCell ref="D1:H1"/>
    <mergeCell ref="C8:D8"/>
    <mergeCell ref="B2:C2"/>
    <mergeCell ref="B3:C3"/>
    <mergeCell ref="B4:C4"/>
    <mergeCell ref="B5:C5"/>
    <mergeCell ref="D2:H2"/>
    <mergeCell ref="D3:H3"/>
    <mergeCell ref="D4:H4"/>
    <mergeCell ref="D5:H5"/>
    <mergeCell ref="B7:H7"/>
    <mergeCell ref="B70:H70"/>
    <mergeCell ref="B69:H69"/>
    <mergeCell ref="E8:F8"/>
    <mergeCell ref="G8:H8"/>
    <mergeCell ref="B16:H16"/>
    <mergeCell ref="B31:H31"/>
    <mergeCell ref="B15:H15"/>
    <mergeCell ref="B30:H30"/>
    <mergeCell ref="B56:H56"/>
    <mergeCell ref="B57:H57"/>
    <mergeCell ref="B68:H68"/>
    <mergeCell ref="B17:H17"/>
    <mergeCell ref="B48:H48"/>
    <mergeCell ref="B49:H49"/>
    <mergeCell ref="B55:H55"/>
    <mergeCell ref="C58:D58"/>
  </mergeCells>
  <dataValidations count="1">
    <dataValidation type="list" allowBlank="1" showInputMessage="1" showErrorMessage="1" sqref="C95:C97 C9:C14 E9:E14 G9:G14 C19:C29 E19:E29 C33:C55 G19:G29 C75:C81 E75:E81 G75:G81 C87:C89 E87:E89 G87:G89 G95:G97 E95:E97 E33:E55 G33:G55 G64:G69 E64:E69 G59:G62 C59:C62 E59:E62 C64:C69" xr:uid="{3CC720B7-89F9-4AED-AE25-0A2D59C7D7F3}">
      <formula1>"X,  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198-B288-4CAF-8428-B8BC3077FF05}">
  <dimension ref="A1:M77"/>
  <sheetViews>
    <sheetView topLeftCell="A36" workbookViewId="0">
      <selection activeCell="M44" sqref="M44"/>
    </sheetView>
  </sheetViews>
  <sheetFormatPr defaultRowHeight="14.5"/>
  <cols>
    <col min="1" max="1" width="48.26953125" customWidth="1"/>
    <col min="2" max="2" width="5.7265625" style="1" customWidth="1"/>
    <col min="3" max="4" width="5.7265625" customWidth="1"/>
    <col min="5" max="5" width="11.453125" customWidth="1"/>
    <col min="6" max="6" width="21.453125" style="1" customWidth="1"/>
    <col min="7" max="7" width="45.1796875" customWidth="1"/>
  </cols>
  <sheetData>
    <row r="1" spans="1:13">
      <c r="A1" t="s">
        <v>0</v>
      </c>
      <c r="G1" s="3" t="s">
        <v>66</v>
      </c>
    </row>
    <row r="2" spans="1:13">
      <c r="B2" s="1">
        <f>IF(Lesobservatie!C9="X",1,0)</f>
        <v>0</v>
      </c>
      <c r="C2" s="1">
        <f>IF(Lesobservatie!E9="X",2,0)</f>
        <v>0</v>
      </c>
      <c r="D2" s="1">
        <f>IF(Lesobservatie!G9="X",3,0)</f>
        <v>0</v>
      </c>
      <c r="G2" t="str">
        <f>IF((B2&lt;&gt;0)+(C2&lt;&gt;0)+(D2&lt;&gt;0)=1,SUM(B2:D2),"ERROR")</f>
        <v>ERROR</v>
      </c>
    </row>
    <row r="3" spans="1:13">
      <c r="B3" s="1">
        <f>IF(Lesobservatie!C10="X",1,0)</f>
        <v>0</v>
      </c>
      <c r="C3" s="1">
        <f>IF(Lesobservatie!E10="X",2,0)</f>
        <v>0</v>
      </c>
      <c r="D3" s="1">
        <f>IF(Lesobservatie!G10="X",3,0)</f>
        <v>0</v>
      </c>
      <c r="G3" t="str">
        <f t="shared" ref="G3:G7" si="0">IF((B3&lt;&gt;0)+(C3&lt;&gt;0)+(D3&lt;&gt;0)=1,SUM(B3:D3),"ERROR")</f>
        <v>ERROR</v>
      </c>
    </row>
    <row r="4" spans="1:13">
      <c r="B4" s="1">
        <f>IF(Lesobservatie!C11="X",1,0)</f>
        <v>0</v>
      </c>
      <c r="C4" s="1">
        <f>IF(Lesobservatie!E11="X",2,0)</f>
        <v>0</v>
      </c>
      <c r="D4" s="1">
        <f>IF(Lesobservatie!G11="X",3,0)</f>
        <v>0</v>
      </c>
      <c r="G4" t="str">
        <f t="shared" si="0"/>
        <v>ERROR</v>
      </c>
    </row>
    <row r="5" spans="1:13">
      <c r="B5" s="1">
        <f>IF(Lesobservatie!C12="X",1,0)</f>
        <v>0</v>
      </c>
      <c r="C5" s="1">
        <f>IF(Lesobservatie!E12="X",2,0)</f>
        <v>0</v>
      </c>
      <c r="D5" s="1">
        <f>IF(Lesobservatie!G12="X",3,0)</f>
        <v>0</v>
      </c>
      <c r="G5" t="str">
        <f t="shared" si="0"/>
        <v>ERROR</v>
      </c>
    </row>
    <row r="6" spans="1:13">
      <c r="B6" s="1">
        <f>IF(Lesobservatie!C13="X",1,0)</f>
        <v>0</v>
      </c>
      <c r="C6" s="1">
        <f>IF(Lesobservatie!E13="X",2,0)</f>
        <v>0</v>
      </c>
      <c r="D6" s="1">
        <f>IF(Lesobservatie!G13="X",3,0)</f>
        <v>0</v>
      </c>
      <c r="G6" t="str">
        <f t="shared" si="0"/>
        <v>ERROR</v>
      </c>
    </row>
    <row r="7" spans="1:13">
      <c r="B7" s="1">
        <f>IF(Lesobservatie!C14="X",1,0)</f>
        <v>0</v>
      </c>
      <c r="C7" s="1">
        <f>IF(Lesobservatie!E14="X",2,0)</f>
        <v>0</v>
      </c>
      <c r="D7" s="1">
        <f>IF(Lesobservatie!G14="X",3,0)</f>
        <v>0</v>
      </c>
      <c r="F7" s="4" t="s">
        <v>67</v>
      </c>
      <c r="G7" t="str">
        <f t="shared" si="0"/>
        <v>ERROR</v>
      </c>
    </row>
    <row r="8" spans="1:13">
      <c r="A8" t="s">
        <v>57</v>
      </c>
      <c r="B8" s="1">
        <f>SUM(B2:B7)</f>
        <v>0</v>
      </c>
      <c r="C8" s="1">
        <f>SUM(C2:C7)</f>
        <v>0</v>
      </c>
      <c r="D8" s="1">
        <f>SUM(D2:D7)</f>
        <v>0</v>
      </c>
      <c r="E8" s="1">
        <f>SUM(B8,C8,D8)</f>
        <v>0</v>
      </c>
      <c r="F8" s="4">
        <v>18</v>
      </c>
      <c r="G8" s="5"/>
    </row>
    <row r="9" spans="1:13">
      <c r="A9" t="s">
        <v>58</v>
      </c>
      <c r="G9" s="2" t="str">
        <f>IF(COUNTIF(G2:G7,"ERROR")&gt;0,"Niet alles is juist ingevuld",E8/F8)</f>
        <v>Niet alles is juist ingevuld</v>
      </c>
    </row>
    <row r="10" spans="1:13" ht="21">
      <c r="G10" s="6" t="str">
        <f>IF(G9="Niet alles is juist ingevuld","Niet alles is juist ingevuld",IF(G9&lt;=47%,"In ontwikkeling",IF(G9&lt;=86%,"Verwacht niveau","Boven niveau")))</f>
        <v>Niet alles is juist ingevuld</v>
      </c>
      <c r="H10" s="7"/>
      <c r="I10" s="7"/>
      <c r="J10" s="7"/>
      <c r="K10" s="7"/>
      <c r="L10" s="7"/>
      <c r="M10" s="7"/>
    </row>
    <row r="11" spans="1:13">
      <c r="A11" t="s">
        <v>14</v>
      </c>
      <c r="G11" s="3" t="s">
        <v>66</v>
      </c>
    </row>
    <row r="12" spans="1:13">
      <c r="B12" s="1">
        <f>IF(Lesobservatie!C20="X",1,0)</f>
        <v>0</v>
      </c>
      <c r="C12" s="1">
        <f>IF(Lesobservatie!E20="X",2,0)</f>
        <v>0</v>
      </c>
      <c r="D12" s="1">
        <f>IF(Lesobservatie!G20="X",3,0)</f>
        <v>0</v>
      </c>
      <c r="G12" t="str">
        <f>IF((B12&lt;&gt;0)+(C12&lt;&gt;0)+(D12&lt;&gt;0)=1,SUM(B12:D12),"ERROR")</f>
        <v>ERROR</v>
      </c>
    </row>
    <row r="13" spans="1:13">
      <c r="B13" s="1">
        <f>IF(Lesobservatie!C20="X",1,0)</f>
        <v>0</v>
      </c>
      <c r="C13" s="1">
        <f>IF(Lesobservatie!E20="X",2,0)</f>
        <v>0</v>
      </c>
      <c r="D13" s="1">
        <f>IF(Lesobservatie!G20="X",3,0)</f>
        <v>0</v>
      </c>
      <c r="G13" t="str">
        <f t="shared" ref="G13:G21" si="1">IF((B13&lt;&gt;0)+(C13&lt;&gt;0)+(D13&lt;&gt;0)=1,SUM(B13:D13),"ERROR")</f>
        <v>ERROR</v>
      </c>
    </row>
    <row r="14" spans="1:13">
      <c r="B14" s="1">
        <f>IF(Lesobservatie!C21="X",1,0)</f>
        <v>0</v>
      </c>
      <c r="C14" s="1">
        <f>IF(Lesobservatie!E21="X",2,0)</f>
        <v>0</v>
      </c>
      <c r="D14" s="1">
        <f>IF(Lesobservatie!G21="X",3,0)</f>
        <v>0</v>
      </c>
      <c r="G14" t="str">
        <f t="shared" si="1"/>
        <v>ERROR</v>
      </c>
    </row>
    <row r="15" spans="1:13">
      <c r="B15" s="1">
        <f>IF(Lesobservatie!C22="X",1,0)</f>
        <v>0</v>
      </c>
      <c r="C15" s="1">
        <f>IF(Lesobservatie!E22="X",2,0)</f>
        <v>0</v>
      </c>
      <c r="D15" s="1">
        <f>IF(Lesobservatie!G22="X",3,0)</f>
        <v>0</v>
      </c>
      <c r="G15" t="str">
        <f t="shared" si="1"/>
        <v>ERROR</v>
      </c>
    </row>
    <row r="16" spans="1:13">
      <c r="B16" s="1">
        <f>IF(Lesobservatie!C23="X",1,0)</f>
        <v>0</v>
      </c>
      <c r="C16" s="1">
        <f>IF(Lesobservatie!E23="X",2,0)</f>
        <v>0</v>
      </c>
      <c r="D16" s="1">
        <f>IF(Lesobservatie!G23="X",3,0)</f>
        <v>0</v>
      </c>
      <c r="G16" t="str">
        <f t="shared" si="1"/>
        <v>ERROR</v>
      </c>
    </row>
    <row r="17" spans="1:7">
      <c r="B17" s="1">
        <f>IF(Lesobservatie!C24="X",1,0)</f>
        <v>0</v>
      </c>
      <c r="C17" s="1">
        <f>IF(Lesobservatie!E24="X",2,0)</f>
        <v>0</v>
      </c>
      <c r="D17" s="1">
        <f>IF(Lesobservatie!G24="X",3,0)</f>
        <v>0</v>
      </c>
      <c r="G17" t="str">
        <f t="shared" si="1"/>
        <v>ERROR</v>
      </c>
    </row>
    <row r="18" spans="1:7">
      <c r="B18" s="1">
        <f>IF(Lesobservatie!C25="X",1,0)</f>
        <v>0</v>
      </c>
      <c r="C18" s="1">
        <f>IF(Lesobservatie!E25="X",2,0)</f>
        <v>0</v>
      </c>
      <c r="D18" s="1">
        <f>IF(Lesobservatie!G25="X",3,0)</f>
        <v>0</v>
      </c>
      <c r="E18" s="2"/>
      <c r="G18" t="str">
        <f t="shared" si="1"/>
        <v>ERROR</v>
      </c>
    </row>
    <row r="19" spans="1:7">
      <c r="B19" s="1">
        <f>IF(Lesobservatie!C26="X",1,0)</f>
        <v>0</v>
      </c>
      <c r="C19" s="1">
        <f>IF(Lesobservatie!E26="X",2,0)</f>
        <v>0</v>
      </c>
      <c r="D19" s="1">
        <f>IF(Lesobservatie!G26="X",3,0)</f>
        <v>0</v>
      </c>
      <c r="G19" t="str">
        <f t="shared" si="1"/>
        <v>ERROR</v>
      </c>
    </row>
    <row r="20" spans="1:7">
      <c r="B20" s="1">
        <f>IF(Lesobservatie!C27="X",1,0)</f>
        <v>0</v>
      </c>
      <c r="C20" s="1">
        <f>IF(Lesobservatie!E27="X",2,0)</f>
        <v>0</v>
      </c>
      <c r="D20" s="1">
        <f>IF(Lesobservatie!G27="X",3,0)</f>
        <v>0</v>
      </c>
      <c r="G20" t="str">
        <f t="shared" si="1"/>
        <v>ERROR</v>
      </c>
    </row>
    <row r="21" spans="1:7">
      <c r="B21" s="1">
        <f>IF(Lesobservatie!C28="X",1,0)</f>
        <v>0</v>
      </c>
      <c r="C21" s="1">
        <f>IF(Lesobservatie!E28="X",2,0)</f>
        <v>0</v>
      </c>
      <c r="D21" s="1">
        <f>IF(Lesobservatie!G28="X",3,0)</f>
        <v>0</v>
      </c>
      <c r="F21" s="4" t="s">
        <v>67</v>
      </c>
      <c r="G21" t="str">
        <f t="shared" si="1"/>
        <v>ERROR</v>
      </c>
    </row>
    <row r="22" spans="1:7">
      <c r="A22" t="s">
        <v>57</v>
      </c>
      <c r="B22" s="1">
        <f>SUM(B12:B21)</f>
        <v>0</v>
      </c>
      <c r="C22" s="1">
        <f t="shared" ref="C22:D22" si="2">SUM(C12:C21)</f>
        <v>0</v>
      </c>
      <c r="D22" s="1">
        <f t="shared" si="2"/>
        <v>0</v>
      </c>
      <c r="E22" s="1">
        <f>SUM(B22,C22,D22)</f>
        <v>0</v>
      </c>
      <c r="F22" s="4">
        <v>30</v>
      </c>
      <c r="G22" s="5"/>
    </row>
    <row r="23" spans="1:7">
      <c r="A23" t="s">
        <v>58</v>
      </c>
      <c r="G23" s="2" t="str">
        <f>IF(COUNTIF(G12:G21,"ERROR")&gt;0,"Niet alles is juist ingevuld",E22/F22)</f>
        <v>Niet alles is juist ingevuld</v>
      </c>
    </row>
    <row r="24" spans="1:7" ht="21">
      <c r="E24" s="2"/>
      <c r="G24" s="8" t="str">
        <f>IF(G23="Niet alles is juist ingevuld","Niet alles is juist ingevuld",IF(G23&lt;=53.34%,"In ontwikkeling",IF(G23&lt;=86.67%,"Verwacht niveau","Boven niveau")))</f>
        <v>Niet alles is juist ingevuld</v>
      </c>
    </row>
    <row r="25" spans="1:7">
      <c r="G25" s="2"/>
    </row>
    <row r="26" spans="1:7">
      <c r="A26" t="s">
        <v>62</v>
      </c>
      <c r="G26" s="3" t="s">
        <v>66</v>
      </c>
    </row>
    <row r="27" spans="1:7">
      <c r="B27" s="1">
        <f>IF(Lesobservatie!C35="X",1,0)</f>
        <v>0</v>
      </c>
      <c r="C27">
        <f>IF(Lesobservatie!E35="X",2,0)</f>
        <v>0</v>
      </c>
      <c r="D27">
        <f>IF(Lesobservatie!G35="X",3,0)</f>
        <v>0</v>
      </c>
      <c r="G27" s="3"/>
    </row>
    <row r="28" spans="1:7">
      <c r="B28" s="1">
        <f>IF(Lesobservatie!C36="X",1,0)</f>
        <v>0</v>
      </c>
      <c r="C28">
        <f>IF(Lesobservatie!E36="X",2,0)</f>
        <v>0</v>
      </c>
      <c r="D28">
        <f>IF(Lesobservatie!G36="X",3,0)</f>
        <v>0</v>
      </c>
      <c r="G28" s="3"/>
    </row>
    <row r="29" spans="1:7">
      <c r="B29" s="1">
        <f>IF(Lesobservatie!C37="X",1,0)</f>
        <v>0</v>
      </c>
      <c r="C29">
        <f>IF(Lesobservatie!E37="X",2,0)</f>
        <v>0</v>
      </c>
      <c r="D29">
        <f>IF(Lesobservatie!G37="X",3,0)</f>
        <v>0</v>
      </c>
      <c r="G29" s="3"/>
    </row>
    <row r="30" spans="1:7">
      <c r="B30" s="1">
        <f>IF(Lesobservatie!C38="X",1,0)</f>
        <v>0</v>
      </c>
      <c r="C30">
        <f>IF(Lesobservatie!E38="X",2,0)</f>
        <v>0</v>
      </c>
      <c r="D30">
        <f>IF(Lesobservatie!G38="X",3,0)</f>
        <v>0</v>
      </c>
      <c r="G30" s="3"/>
    </row>
    <row r="31" spans="1:7">
      <c r="B31" s="1">
        <f>IF(Lesobservatie!C39="X",1,0)</f>
        <v>0</v>
      </c>
      <c r="C31">
        <f>IF(Lesobservatie!E39="X",2,0)</f>
        <v>0</v>
      </c>
      <c r="D31">
        <f>IF(Lesobservatie!G39="X",3,0)</f>
        <v>0</v>
      </c>
      <c r="G31" s="3"/>
    </row>
    <row r="32" spans="1:7">
      <c r="B32" s="1">
        <f>IF(Lesobservatie!C40="X",1,0)</f>
        <v>0</v>
      </c>
      <c r="C32">
        <f>IF(Lesobservatie!E40="X",2,0)</f>
        <v>0</v>
      </c>
      <c r="D32">
        <f>IF(Lesobservatie!G40="X",3,0)</f>
        <v>0</v>
      </c>
      <c r="G32" t="str">
        <f>IF((B32&lt;&gt;0)+(C32&lt;&gt;0)+(D32&lt;&gt;0)=1,SUM(B32:D32),"ERROR")</f>
        <v>ERROR</v>
      </c>
    </row>
    <row r="33" spans="1:7">
      <c r="B33" s="1">
        <f>IF(Lesobservatie!C41="X",1,0)</f>
        <v>0</v>
      </c>
      <c r="C33">
        <f>IF(Lesobservatie!E41="X",2,0)</f>
        <v>0</v>
      </c>
      <c r="D33">
        <f>IF(Lesobservatie!G41="X",3,0)</f>
        <v>0</v>
      </c>
      <c r="G33" t="str">
        <f t="shared" ref="G33:G37" si="3">IF((B33&lt;&gt;0)+(C33&lt;&gt;0)+(D33&lt;&gt;0)=1,SUM(B33:D33),"ERROR")</f>
        <v>ERROR</v>
      </c>
    </row>
    <row r="34" spans="1:7">
      <c r="B34" s="1">
        <f>IF(Lesobservatie!C42="X",1,0)</f>
        <v>0</v>
      </c>
      <c r="C34">
        <f>IF(Lesobservatie!E42="X",2,0)</f>
        <v>0</v>
      </c>
      <c r="D34">
        <f>IF(Lesobservatie!G42="X",3,0)</f>
        <v>0</v>
      </c>
      <c r="G34" t="str">
        <f t="shared" si="3"/>
        <v>ERROR</v>
      </c>
    </row>
    <row r="35" spans="1:7">
      <c r="B35" s="1">
        <f>IF(Lesobservatie!C43="X",1,0)</f>
        <v>0</v>
      </c>
      <c r="C35">
        <f>IF(Lesobservatie!E43="X",2,0)</f>
        <v>0</v>
      </c>
      <c r="D35">
        <f>IF(Lesobservatie!G43="X",3,0)</f>
        <v>0</v>
      </c>
      <c r="G35" t="str">
        <f t="shared" si="3"/>
        <v>ERROR</v>
      </c>
    </row>
    <row r="36" spans="1:7">
      <c r="B36" s="1">
        <f>IF(Lesobservatie!C44="X",1,0)</f>
        <v>0</v>
      </c>
      <c r="C36">
        <f>IF(Lesobservatie!E44="X",2,0)</f>
        <v>0</v>
      </c>
      <c r="D36">
        <f>IF(Lesobservatie!G44="X",3,0)</f>
        <v>0</v>
      </c>
      <c r="G36" t="str">
        <f t="shared" si="3"/>
        <v>ERROR</v>
      </c>
    </row>
    <row r="37" spans="1:7">
      <c r="B37" s="1">
        <f>IF(Lesobservatie!C45="X",1,0)</f>
        <v>0</v>
      </c>
      <c r="C37">
        <f>IF(Lesobservatie!E45="X",2,0)</f>
        <v>0</v>
      </c>
      <c r="D37">
        <f>IF(Lesobservatie!G45="X",3,0)</f>
        <v>0</v>
      </c>
      <c r="F37" s="4" t="s">
        <v>67</v>
      </c>
      <c r="G37" t="str">
        <f t="shared" si="3"/>
        <v>ERROR</v>
      </c>
    </row>
    <row r="38" spans="1:7">
      <c r="A38" t="s">
        <v>57</v>
      </c>
      <c r="B38" s="1">
        <f>SUM(B27:B37)</f>
        <v>0</v>
      </c>
      <c r="C38" s="1">
        <f>SUM(C27:C37)</f>
        <v>0</v>
      </c>
      <c r="D38" s="1">
        <f>SUM(D27:D37)</f>
        <v>0</v>
      </c>
      <c r="E38" s="1">
        <f>SUM(B38,C38,D38)</f>
        <v>0</v>
      </c>
      <c r="F38" s="4">
        <v>33</v>
      </c>
      <c r="G38" s="5"/>
    </row>
    <row r="39" spans="1:7">
      <c r="A39" t="s">
        <v>58</v>
      </c>
      <c r="E39" s="2"/>
      <c r="G39" s="2" t="str">
        <f>IF(COUNTIF(G32:G37,"ERROR")&gt;0,"Niet alles is juist ingevuld",E38/F38)</f>
        <v>Niet alles is juist ingevuld</v>
      </c>
    </row>
    <row r="40" spans="1:7" ht="21">
      <c r="G40" s="8" t="str">
        <f>IF(G39="Niet alles is juist ingevuld","Niet alles is juist ingevuld",IF(G39&lt;=51%,"In ontwikkeling",IF(G39&lt;=84.8%,"Verwacht niveau","Boven niveau")))</f>
        <v>Niet alles is juist ingevuld</v>
      </c>
    </row>
    <row r="41" spans="1:7" ht="21">
      <c r="G41" s="9"/>
    </row>
    <row r="42" spans="1:7">
      <c r="A42" t="s">
        <v>61</v>
      </c>
      <c r="G42" s="3" t="s">
        <v>66</v>
      </c>
    </row>
    <row r="43" spans="1:7">
      <c r="B43" s="1">
        <f>IF(Lesobservatie!C52="X",1,0)</f>
        <v>0</v>
      </c>
      <c r="C43" s="1">
        <f>IF(Lesobservatie!E52="X",2,0)</f>
        <v>0</v>
      </c>
      <c r="D43" s="1">
        <f>IF(Lesobservatie!G52="X",3,0)</f>
        <v>0</v>
      </c>
      <c r="G43" t="str">
        <f t="shared" ref="G43:G44" si="4">IF((B43&lt;&gt;0)+(C43&lt;&gt;0)+(D43&lt;&gt;0)=1,SUM(B43:D43),"ERROR")</f>
        <v>ERROR</v>
      </c>
    </row>
    <row r="44" spans="1:7">
      <c r="B44" s="1">
        <f>IF(Lesobservatie!C53="X",1,0)</f>
        <v>0</v>
      </c>
      <c r="C44" s="1">
        <f>IF(Lesobservatie!E53="X",2,0)</f>
        <v>0</v>
      </c>
      <c r="D44" s="1">
        <f>IF(Lesobservatie!G53="X",3,0)</f>
        <v>0</v>
      </c>
      <c r="F44" s="4" t="s">
        <v>67</v>
      </c>
      <c r="G44" t="str">
        <f t="shared" si="4"/>
        <v>ERROR</v>
      </c>
    </row>
    <row r="45" spans="1:7">
      <c r="A45" t="s">
        <v>57</v>
      </c>
      <c r="B45" s="1">
        <f>SUM(B43:B44)</f>
        <v>0</v>
      </c>
      <c r="C45" s="1">
        <f t="shared" ref="C45:D45" si="5">SUM(C43:C44)</f>
        <v>0</v>
      </c>
      <c r="D45" s="1">
        <f t="shared" si="5"/>
        <v>0</v>
      </c>
      <c r="E45" s="1">
        <f>SUM(B45,C45,D45)</f>
        <v>0</v>
      </c>
      <c r="F45" s="4">
        <v>6</v>
      </c>
      <c r="G45" s="5"/>
    </row>
    <row r="46" spans="1:7">
      <c r="A46" t="s">
        <v>58</v>
      </c>
      <c r="E46" s="2"/>
      <c r="G46" s="2" t="str">
        <f>IF(COUNTIF(G43:G44,"ERROR")&gt;0,"Niet alles is juist ingevuld",E45/F45)</f>
        <v>Niet alles is juist ingevuld</v>
      </c>
    </row>
    <row r="47" spans="1:7" ht="21">
      <c r="G47" s="8" t="str">
        <f>IF(G46="Niet alles is juist ingevuld","Niet alles is juist ingevuld",IF(G46&lt;=50%,"In ontwikkeling",IF(G46&lt;=83.4%,"Verwacht niveau","Boven niveau")))</f>
        <v>Niet alles is juist ingevuld</v>
      </c>
    </row>
    <row r="49" spans="1:7">
      <c r="A49" t="s">
        <v>64</v>
      </c>
      <c r="G49" s="3" t="s">
        <v>66</v>
      </c>
    </row>
    <row r="50" spans="1:7">
      <c r="B50" s="1">
        <f>IF(Lesobservatie!C59="X",1,0)</f>
        <v>0</v>
      </c>
      <c r="C50" s="1">
        <f>IF(Lesobservatie!E59="X",2,0)</f>
        <v>0</v>
      </c>
      <c r="D50" s="1">
        <f>IF(Lesobservatie!G59="X",3,0)</f>
        <v>0</v>
      </c>
      <c r="G50" t="str">
        <f t="shared" ref="G50:G51" si="6">IF((B50&lt;&gt;0)+(C50&lt;&gt;0)+(D50&lt;&gt;0)=1,SUM(B50:D50),"ERROR")</f>
        <v>ERROR</v>
      </c>
    </row>
    <row r="51" spans="1:7">
      <c r="B51" s="1">
        <f>IF(Lesobservatie!C60="X",1,0)</f>
        <v>0</v>
      </c>
      <c r="C51" s="1">
        <f>IF(Lesobservatie!E60="X",2,0)</f>
        <v>0</v>
      </c>
      <c r="D51" s="1">
        <f>IF(Lesobservatie!G60="X",3,0)</f>
        <v>0</v>
      </c>
      <c r="F51" s="4" t="s">
        <v>59</v>
      </c>
      <c r="G51" t="str">
        <f t="shared" si="6"/>
        <v>ERROR</v>
      </c>
    </row>
    <row r="52" spans="1:7">
      <c r="A52" t="s">
        <v>57</v>
      </c>
      <c r="B52" s="1">
        <f>SUM(B50:B51)</f>
        <v>0</v>
      </c>
      <c r="C52" s="1">
        <f>SUM(C50:C51)</f>
        <v>0</v>
      </c>
      <c r="D52" s="1">
        <f>SUM(D50:D51)</f>
        <v>0</v>
      </c>
      <c r="E52">
        <f>SUM(B52,C52,D52)</f>
        <v>0</v>
      </c>
      <c r="F52" s="4">
        <v>6</v>
      </c>
      <c r="G52" s="5"/>
    </row>
    <row r="53" spans="1:7">
      <c r="A53" t="s">
        <v>58</v>
      </c>
      <c r="E53" s="2"/>
      <c r="G53" s="2" t="str">
        <f>IF(COUNTIF(G50:G51,"ERROR")&gt;0,"Niet alles is juist ingevuld",E52/F52)</f>
        <v>Niet alles is juist ingevuld</v>
      </c>
    </row>
    <row r="54" spans="1:7" ht="21">
      <c r="E54" s="2"/>
      <c r="G54" s="8" t="str">
        <f>IF(G53="Niet alles is juist ingevuld","Niet alles is juist ingevuld",IF(G53&lt;=50%,"In ontwikkeling",IF(G53&lt;=83.4%,"Verwacht niveau","Boven niveau")))</f>
        <v>Niet alles is juist ingevuld</v>
      </c>
    </row>
    <row r="56" spans="1:7">
      <c r="A56" t="s">
        <v>51</v>
      </c>
      <c r="G56" s="3" t="s">
        <v>66</v>
      </c>
    </row>
    <row r="57" spans="1:7">
      <c r="B57" s="1">
        <f>IF(Lesobservatie!C66="X",1,0)</f>
        <v>0</v>
      </c>
      <c r="C57" s="1">
        <f>IF(Lesobservatie!E66="X",2,0)</f>
        <v>0</v>
      </c>
      <c r="D57" s="1">
        <f>IF(Lesobservatie!G66="X",3,0)</f>
        <v>0</v>
      </c>
      <c r="G57" t="str">
        <f t="shared" ref="G57:G58" si="7">IF((B57&lt;&gt;0)+(C57&lt;&gt;0)+(D57&lt;&gt;0)=1,SUM(B57:D57),"ERROR")</f>
        <v>ERROR</v>
      </c>
    </row>
    <row r="58" spans="1:7">
      <c r="B58" s="1">
        <f>IF(Lesobservatie!C67="X",1,0)</f>
        <v>0</v>
      </c>
      <c r="C58" s="1">
        <f>IF(Lesobservatie!E67="X",2,0)</f>
        <v>0</v>
      </c>
      <c r="D58" s="1">
        <f>IF(Lesobservatie!G67="X",3,0)</f>
        <v>0</v>
      </c>
      <c r="F58" s="4" t="s">
        <v>59</v>
      </c>
      <c r="G58" t="str">
        <f t="shared" si="7"/>
        <v>ERROR</v>
      </c>
    </row>
    <row r="59" spans="1:7">
      <c r="A59" t="s">
        <v>57</v>
      </c>
      <c r="B59" s="1">
        <f>SUM(B57:B58)</f>
        <v>0</v>
      </c>
      <c r="C59" s="1">
        <f>SUM(C57:C58)</f>
        <v>0</v>
      </c>
      <c r="D59" s="1">
        <f>SUM(D57:D58)</f>
        <v>0</v>
      </c>
      <c r="E59">
        <f>SUM(B59,C59,D59)</f>
        <v>0</v>
      </c>
      <c r="F59" s="4">
        <v>6</v>
      </c>
      <c r="G59" s="5"/>
    </row>
    <row r="60" spans="1:7">
      <c r="A60" t="s">
        <v>58</v>
      </c>
      <c r="E60" s="2"/>
      <c r="G60" s="2" t="str">
        <f>IF(COUNTIF(G57:G58,"ERROR")&gt;0,"Niet alles is juist ingevuld",E59/F59)</f>
        <v>Niet alles is juist ingevuld</v>
      </c>
    </row>
    <row r="61" spans="1:7" ht="21">
      <c r="G61" s="8" t="str">
        <f>IF(G60="Niet alles is juist ingevuld","Niet alles is juist ingevuld",IF(G60&lt;=50%,"In ontwikkeling",IF(G60&lt;=84%,"Verwacht niveau","Boven niveau")))</f>
        <v>Niet alles is juist ingevuld</v>
      </c>
    </row>
    <row r="62" spans="1:7" ht="21">
      <c r="G62" s="9"/>
    </row>
    <row r="63" spans="1:7">
      <c r="G63" s="3"/>
    </row>
    <row r="64" spans="1:7">
      <c r="C64" s="1"/>
      <c r="D64" s="1"/>
    </row>
    <row r="65" spans="3:7">
      <c r="C65" s="1"/>
      <c r="D65" s="1"/>
    </row>
    <row r="66" spans="3:7">
      <c r="C66" s="1"/>
      <c r="D66" s="1"/>
    </row>
    <row r="67" spans="3:7">
      <c r="C67" s="1"/>
      <c r="D67" s="1"/>
    </row>
    <row r="68" spans="3:7">
      <c r="E68" s="2"/>
      <c r="G68" s="2"/>
    </row>
    <row r="69" spans="3:7" ht="21">
      <c r="G69" s="9"/>
    </row>
    <row r="70" spans="3:7" ht="21">
      <c r="G70" s="9"/>
    </row>
    <row r="71" spans="3:7">
      <c r="G71" s="3"/>
    </row>
    <row r="72" spans="3:7">
      <c r="C72" s="1"/>
      <c r="D72" s="1"/>
    </row>
    <row r="73" spans="3:7">
      <c r="C73" s="1"/>
      <c r="D73" s="1"/>
    </row>
    <row r="74" spans="3:7">
      <c r="C74" s="1"/>
      <c r="D74" s="1"/>
    </row>
    <row r="75" spans="3:7">
      <c r="C75" s="1"/>
      <c r="D75" s="1"/>
    </row>
    <row r="76" spans="3:7">
      <c r="E76" s="2"/>
      <c r="G76" s="2"/>
    </row>
    <row r="77" spans="3:7" ht="21">
      <c r="G7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e55ff1-654a-40bd-a4d3-663be04d5b18">
      <Terms xmlns="http://schemas.microsoft.com/office/infopath/2007/PartnerControls"/>
    </lcf76f155ced4ddcb4097134ff3c332f>
    <TaxCatchAll xmlns="dbff2557-c131-4f5e-8844-9f84b2b997ff" xsi:nil="true"/>
    <Self_Registration_Enabled xmlns="5ee55ff1-654a-40bd-a4d3-663be04d5b18" xsi:nil="true"/>
    <DefaultSectionNames xmlns="5ee55ff1-654a-40bd-a4d3-663be04d5b18" xsi:nil="true"/>
    <Is_Collaboration_Space_Locked xmlns="5ee55ff1-654a-40bd-a4d3-663be04d5b18" xsi:nil="true"/>
    <NotebookType xmlns="5ee55ff1-654a-40bd-a4d3-663be04d5b18" xsi:nil="true"/>
    <FolderType xmlns="5ee55ff1-654a-40bd-a4d3-663be04d5b18" xsi:nil="true"/>
    <Distribution_Groups xmlns="5ee55ff1-654a-40bd-a4d3-663be04d5b18" xsi:nil="true"/>
    <IsNotebookLocked xmlns="5ee55ff1-654a-40bd-a4d3-663be04d5b18" xsi:nil="true"/>
    <Has_Leaders_Only_SectionGroup xmlns="5ee55ff1-654a-40bd-a4d3-663be04d5b18" xsi:nil="true"/>
    <Owner xmlns="5ee55ff1-654a-40bd-a4d3-663be04d5b18">
      <UserInfo>
        <DisplayName/>
        <AccountId xsi:nil="true"/>
        <AccountType/>
      </UserInfo>
    </Owner>
    <Leaders xmlns="5ee55ff1-654a-40bd-a4d3-663be04d5b18">
      <UserInfo>
        <DisplayName/>
        <AccountId xsi:nil="true"/>
        <AccountType/>
      </UserInfo>
    </Leaders>
    <TeamsChannelId xmlns="5ee55ff1-654a-40bd-a4d3-663be04d5b18" xsi:nil="true"/>
    <Invited_Leaders xmlns="5ee55ff1-654a-40bd-a4d3-663be04d5b18" xsi:nil="true"/>
    <Templates xmlns="5ee55ff1-654a-40bd-a4d3-663be04d5b18" xsi:nil="true"/>
    <CultureName xmlns="5ee55ff1-654a-40bd-a4d3-663be04d5b18" xsi:nil="true"/>
    <Math_Settings xmlns="5ee55ff1-654a-40bd-a4d3-663be04d5b18" xsi:nil="true"/>
    <Members xmlns="5ee55ff1-654a-40bd-a4d3-663be04d5b18">
      <UserInfo>
        <DisplayName/>
        <AccountId xsi:nil="true"/>
        <AccountType/>
      </UserInfo>
    </Members>
    <Member_Groups xmlns="5ee55ff1-654a-40bd-a4d3-663be04d5b18">
      <UserInfo>
        <DisplayName/>
        <AccountId xsi:nil="true"/>
        <AccountType/>
      </UserInfo>
    </Member_Groups>
    <AppVersion xmlns="5ee55ff1-654a-40bd-a4d3-663be04d5b18" xsi:nil="true"/>
    <LMS_Mappings xmlns="5ee55ff1-654a-40bd-a4d3-663be04d5b18" xsi:nil="true"/>
    <Invited_Members xmlns="5ee55ff1-654a-40bd-a4d3-663be04d5b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EEF898F78C446AF35E0E299851855" ma:contentTypeVersion="39" ma:contentTypeDescription="Een nieuw document maken." ma:contentTypeScope="" ma:versionID="79a98f5a5518706861171a68c7a595c8">
  <xsd:schema xmlns:xsd="http://www.w3.org/2001/XMLSchema" xmlns:xs="http://www.w3.org/2001/XMLSchema" xmlns:p="http://schemas.microsoft.com/office/2006/metadata/properties" xmlns:ns2="5ee55ff1-654a-40bd-a4d3-663be04d5b18" xmlns:ns3="dbff2557-c131-4f5e-8844-9f84b2b997ff" targetNamespace="http://schemas.microsoft.com/office/2006/metadata/properties" ma:root="true" ma:fieldsID="401260fcea68524ed2f2086e4995cc40" ns2:_="" ns3:_="">
    <xsd:import namespace="5ee55ff1-654a-40bd-a4d3-663be04d5b18"/>
    <xsd:import namespace="dbff2557-c131-4f5e-8844-9f84b2b997f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5ff1-654a-40bd-a4d3-663be04d5b1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Afbeeldingtags" ma:readOnly="false" ma:fieldId="{5cf76f15-5ced-4ddc-b409-7134ff3c332f}" ma:taxonomyMulti="true" ma:sspId="01ce90f9-a543-439b-89d4-90f0ed3aa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2557-c131-4f5e-8844-9f84b2b997ff" elementFormDefault="qualified">
    <xsd:import namespace="http://schemas.microsoft.com/office/2006/documentManagement/types"/>
    <xsd:import namespace="http://schemas.microsoft.com/office/infopath/2007/PartnerControls"/>
    <xsd:element name="TaxCatchAll" ma:index="40" nillable="true" ma:displayName="Taxonomy Catch All Column" ma:hidden="true" ma:list="{5389abec-8c1f-4ca5-a8df-7c4ae94e2cb6}" ma:internalName="TaxCatchAll" ma:showField="CatchAllData" ma:web="dbff2557-c131-4f5e-8844-9f84b2b99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B5B86-B8E1-4BAA-A4D0-22744D5761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FBA5D-A42E-496B-82BA-A909918B62EA}">
  <ds:schemaRefs>
    <ds:schemaRef ds:uri="http://schemas.microsoft.com/office/2006/documentManagement/types"/>
    <ds:schemaRef ds:uri="http://purl.org/dc/terms/"/>
    <ds:schemaRef ds:uri="e02c010d-e09d-43c1-bd70-997a73b7e717"/>
    <ds:schemaRef ds:uri="67095483-e434-41d2-a47a-47272420310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863F3E-8935-40FD-BA2D-5D97CF36999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Lesobservatie</vt:lpstr>
      <vt:lpstr>Berekeningen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Valkenburg</dc:creator>
  <cp:lastModifiedBy>Evalijn Dorschman</cp:lastModifiedBy>
  <cp:lastPrinted>2025-09-29T12:02:04Z</cp:lastPrinted>
  <dcterms:created xsi:type="dcterms:W3CDTF">2025-07-02T12:07:47Z</dcterms:created>
  <dcterms:modified xsi:type="dcterms:W3CDTF">2026-04-23T07:15:56Z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0x010100600EEF898F78C446AF35E0E299851855</vt:lpwstr>
  </property>
  <property fmtid="{D5CDD505-2E9C-101B-9397-08002B2CF9AE}" pid="3" name="MediaServiceImageTags">
    <vt:lpwstr/>
  </property>
</Properties>
</file>