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pabo-my.sharepoint.com/personal/s_schuur_ipabo_nl/Documents/Bureaublad/Beoordelingsformulieren WPA 2022-2023/"/>
    </mc:Choice>
  </mc:AlternateContent>
  <xr:revisionPtr revIDLastSave="1166" documentId="8_{D9E4771A-8541-4CF5-9D71-ED7EF2EFF56F}" xr6:coauthVersionLast="47" xr6:coauthVersionMax="47" xr10:uidLastSave="{A7BF08EF-1F2D-4B19-BDE3-9A9558B20FE7}"/>
  <bookViews>
    <workbookView xWindow="-108" yWindow="-108" windowWidth="23256" windowHeight="12576" tabRatio="891" xr2:uid="{70403949-0409-4400-82E3-F43A9E558A38}"/>
  </bookViews>
  <sheets>
    <sheet name="DT verkort BT1" sheetId="11" r:id="rId1"/>
    <sheet name="DT verkort BT2" sheetId="12" r:id="rId2"/>
    <sheet name="DT verkort Minor 1" sheetId="13" r:id="rId3"/>
    <sheet name="DT verkort Minor 2" sheetId="15" r:id="rId4"/>
    <sheet name="DT verkort Minor 3" sheetId="14" r:id="rId5"/>
    <sheet name="Versie"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 i="12" l="1"/>
  <c r="D24" i="15"/>
  <c r="D85" i="15"/>
  <c r="D86" i="15" s="1"/>
  <c r="D85" i="12"/>
  <c r="D24" i="13"/>
  <c r="D24" i="14"/>
  <c r="D108" i="14"/>
  <c r="D99" i="15"/>
  <c r="D85" i="13"/>
  <c r="D24" i="12"/>
  <c r="D89" i="12"/>
  <c r="D46" i="11"/>
  <c r="D24" i="11" l="1"/>
  <c r="D62" i="11"/>
  <c r="D90" i="14"/>
  <c r="D91" i="14" l="1"/>
  <c r="D110" i="14"/>
  <c r="D99" i="13"/>
  <c r="D95" i="15" l="1"/>
  <c r="D101" i="15"/>
  <c r="D48" i="15"/>
  <c r="D104" i="14"/>
  <c r="D50" i="14"/>
  <c r="D95" i="13"/>
  <c r="D48" i="13"/>
  <c r="D43" i="12"/>
  <c r="D49" i="15" l="1"/>
  <c r="D100" i="15"/>
  <c r="D105" i="14"/>
  <c r="D111" i="14"/>
  <c r="D51" i="14"/>
  <c r="D109" i="14"/>
  <c r="D96" i="15"/>
  <c r="D102" i="15"/>
  <c r="D96" i="13"/>
  <c r="D102" i="13"/>
  <c r="D86" i="13"/>
  <c r="D101" i="13"/>
  <c r="D49" i="13"/>
  <c r="D100" i="13"/>
  <c r="D86" i="12"/>
  <c r="D92" i="12"/>
  <c r="D69" i="12"/>
  <c r="D91" i="12"/>
  <c r="D44" i="12"/>
  <c r="D90" i="12"/>
  <c r="D98" i="15"/>
  <c r="D103" i="15" s="1"/>
  <c r="D107" i="14"/>
  <c r="D112" i="14" s="1"/>
  <c r="D98" i="13"/>
  <c r="D103" i="13" s="1"/>
  <c r="D104" i="13" s="1"/>
  <c r="D88" i="12"/>
  <c r="D93" i="12" s="1"/>
  <c r="D113" i="14" l="1"/>
  <c r="D94" i="12"/>
  <c r="D104" i="15"/>
  <c r="D58" i="11"/>
  <c r="D34" i="11"/>
  <c r="D59" i="11" l="1"/>
  <c r="D65" i="11"/>
  <c r="D47" i="11"/>
  <c r="D64" i="11"/>
  <c r="D63" i="11"/>
  <c r="D35" i="11"/>
  <c r="D61" i="11"/>
  <c r="D66" i="11" s="1"/>
  <c r="D67" i="11" l="1"/>
</calcChain>
</file>

<file path=xl/sharedStrings.xml><?xml version="1.0" encoding="utf-8"?>
<sst xmlns="http://schemas.openxmlformats.org/spreadsheetml/2006/main" count="745" uniqueCount="167">
  <si>
    <t>Datum:</t>
  </si>
  <si>
    <t>code</t>
  </si>
  <si>
    <t>PB 1.6</t>
  </si>
  <si>
    <t>PB 1.8</t>
  </si>
  <si>
    <t xml:space="preserve">DEEL 1 PEDAGOGISCH BEKWAAM </t>
  </si>
  <si>
    <t>Beoordelingscriteria</t>
  </si>
  <si>
    <t>Score:</t>
  </si>
  <si>
    <t>Zorgt tijdens de les/activiteit voor een goede sfeer in de groep, zodat leerlingen zich op hun gemak voelen</t>
  </si>
  <si>
    <t>Cijfer:</t>
  </si>
  <si>
    <t>DEEL 2 VAKINHOUDELIJK EN VAKDIDACTISCH BEKWAAM</t>
  </si>
  <si>
    <t>Maakt contact met leerlingen en laat merken dat hij de leerlingen ziet en hoort</t>
  </si>
  <si>
    <t>Stimuleert gewenst gedrag</t>
  </si>
  <si>
    <t xml:space="preserve">Hanteert regels die functioneel zijn voor de leerlingen </t>
  </si>
  <si>
    <t>Ondersteunt zijn verbale communicatie met non-verbale communicatie (gebaren, mimiek en lichaamshouding)</t>
  </si>
  <si>
    <t>Is nieuwsgierig naar de ideeën van de leerlingen, luistert naar wat ze te zeggen hebben</t>
  </si>
  <si>
    <t>Waardeert de inbreng van de leerlingen en complimenteert hen regelmatig (basisbehoefte competentie)</t>
  </si>
  <si>
    <t>VI 1.1</t>
  </si>
  <si>
    <t>VI 1.2</t>
  </si>
  <si>
    <t>VD 1.3</t>
  </si>
  <si>
    <t>VD 1.4</t>
  </si>
  <si>
    <t>VD 1.5</t>
  </si>
  <si>
    <t>Geeft blijk van beheersing van de vakinhoud van de les</t>
  </si>
  <si>
    <t>Boeit de leerlingen door een inhoudelijk betekenisvolle context te gebruiken</t>
  </si>
  <si>
    <t>Biedt activiteiten/opdrachten aan die leerlingen aanzetten tot actieve deelname</t>
  </si>
  <si>
    <t>Spreekt duidelijk met een op de activiteit afgestemd volume, tempo, articulatie en intonatie</t>
  </si>
  <si>
    <t>Betrekt de leerlingen door bij de leerstof passende (digitale) hulpmiddelen te gebruiken</t>
  </si>
  <si>
    <t>Geeft aan wat de inhoud van de les is en benoemt wat er gaat gebeuren</t>
  </si>
  <si>
    <t>Stelt op gevarieerde wijze vragen die door de leerlingen worden begrepen</t>
  </si>
  <si>
    <t>Organiseert de lesmaterialen ordelijk en toegankelijk in het lokaal</t>
  </si>
  <si>
    <t>DEEL 3 BREDE PROFESSIONELE BASIS – REFLECTIE (major)</t>
  </si>
  <si>
    <t xml:space="preserve">BPB 1.10 </t>
  </si>
  <si>
    <t>Je gebruikt vaktaal bij het onder woorden brengen en beargumenteren van deze criteria.</t>
  </si>
  <si>
    <t>PB 2.6</t>
  </si>
  <si>
    <t>Spreekt positieve verwachtingen uit t.a.v. het gewenste gedrag</t>
  </si>
  <si>
    <t>Zorgt ervoor dat de regels door de leerlingen gedragen worden</t>
  </si>
  <si>
    <t>Spreekt leerlingen op een effectieve manier aan op ongewenst gedrag</t>
  </si>
  <si>
    <t>Houdt in zijn taalgebruik, omgangsvormen en manier van communiceren rekening met wat gebruikelijk is in de leefwereld van zijn leerlingen</t>
  </si>
  <si>
    <t>PB 2.7</t>
  </si>
  <si>
    <t>PB 2.8</t>
  </si>
  <si>
    <t>Ziet wat er gebeurt in zijn groep en reageert op groepsniveau</t>
  </si>
  <si>
    <t>Hij stelt en bewaakt (consequent) regels en treedt op positieve wijze corrigerend op</t>
  </si>
  <si>
    <t>Laat leerlingen samenwerken/ samen spelen op een manier die functioneel is voor doel en/of proces van de les</t>
  </si>
  <si>
    <t>Stelt eisen aan de kwaliteit van de samenwerking en bespreekt deze eisen met de leerlingen</t>
  </si>
  <si>
    <t>Bespreekt wat hij van de leerlingen verwacht tijdens het zelfstandig werken en/of speelleren</t>
  </si>
  <si>
    <t>VI 2.1</t>
  </si>
  <si>
    <t>Geeft inhoudelijk gefundeerde/terechte complimenten m.b.t. de kwaliteit van het werk van de leerlingen (product)</t>
  </si>
  <si>
    <t>VI 2.2</t>
  </si>
  <si>
    <t>Legt de leerstof uit in logisch opeenvolgende stappen</t>
  </si>
  <si>
    <t>VD 2.3</t>
  </si>
  <si>
    <t>Maakt actief gebruik van de voorkennis van de leerlingen en vat deze samen</t>
  </si>
  <si>
    <t>VD 2.5</t>
  </si>
  <si>
    <t>Stemt de onderwijsactiviteit af op het vakinhoudelijke niveau van de leerlingen</t>
  </si>
  <si>
    <t>Stelt uitnodigende vragen</t>
  </si>
  <si>
    <t>Geeft leerlingen bij het stellen van vragen voldoende bedenktijd</t>
  </si>
  <si>
    <t>Reageert effectief op vragen of opmerkingen van leerlingen</t>
  </si>
  <si>
    <t>Hanteert een goede beurtverdeling</t>
  </si>
  <si>
    <t>Blikt met de leerlingen terug op de lesdoelen en de leerresultaten</t>
  </si>
  <si>
    <t>Laat leerlingen vertellen wat ze geleerd hebben</t>
  </si>
  <si>
    <t>Sluit met de tijdsplanning aan bij de spanningsboog van de leerlingen</t>
  </si>
  <si>
    <t xml:space="preserve">Je kunt uit de activiteit die je hebt verzorgd een opmerkelijk moment kiezen en verwoorden. </t>
  </si>
  <si>
    <t xml:space="preserve">Je kunt aangeven of dit een didactisch, pedagogisch, organisatorisch moment is en waarom. </t>
  </si>
  <si>
    <t xml:space="preserve">Je kunt je gedachten en gevoelens ten aanzien van dit moment benoemen. </t>
  </si>
  <si>
    <t xml:space="preserve">Je kunt (in samenspraak met de assessor) jouw handelen in de situatie benoemen en aangeven hoe je het de volgende keer anders zou doen. </t>
  </si>
  <si>
    <t xml:space="preserve">BPB 2.10 </t>
  </si>
  <si>
    <t xml:space="preserve">Je kunt het effect van jouw handelen op het gedrag van een of meerdere kinderen benoemen. </t>
  </si>
  <si>
    <t xml:space="preserve">BPB 1.9 </t>
  </si>
  <si>
    <t xml:space="preserve">Je kunt aangeven in hoeverre de vooraf gestelde vakspecifieke lesdoelen zijn bereikt.  </t>
  </si>
  <si>
    <t xml:space="preserve">BPB 2.9 </t>
  </si>
  <si>
    <t xml:space="preserve">Je kunt aangeven in hoeverre de vooraf gestelde algemene en vakspecifieke lesdoelen zijn bereikt. Je kunt benoemen waarom deze doelen al dan niet zijn bereikt en beargumenteren waardoor dat komt. </t>
  </si>
  <si>
    <t xml:space="preserve">Je kunt aangeven op welke wijze je tijdens de les aan je eigen leerdoel(en) hebt gewerkt. </t>
  </si>
  <si>
    <t xml:space="preserve">Je kunt aangeven hoe je eerder ontvangen feedback van deskundigen (mentor, schoolopleider, assessor) hebt meegenomen in jouw huidige handelen. </t>
  </si>
  <si>
    <t xml:space="preserve">Je kunt aangeven in hoeverre de eigen leerdoelen voor deze les zijn behaald. Waar wel, waar gedeeltelijk en waar niet?  </t>
  </si>
  <si>
    <t xml:space="preserve">Je kunt nadrukkelijk beargumenteren waardoor de eigen leerdoelen al dan niet zijn behaald. </t>
  </si>
  <si>
    <t>Pedagogisch bekwaam:</t>
  </si>
  <si>
    <t>Vakdidactisch bekwaam:</t>
  </si>
  <si>
    <t>Brede professionele basis - reflectie(major):</t>
  </si>
  <si>
    <t>PB 3.6</t>
  </si>
  <si>
    <t>Zorgt voor een positieve omgang tussen leerlingen onderling tijdens de activiteit</t>
  </si>
  <si>
    <t>Laat leerlingen zelf doen wat ze zelf kunnen (basisbehoefte autonomie)</t>
  </si>
  <si>
    <t>PB 3.8</t>
  </si>
  <si>
    <t>Benoemt het eigen handelen m.b.t. de ondersteuning die de leerlingen kunnen verwachten</t>
  </si>
  <si>
    <t>Geeft feedback op de individuele invulling van taken en rollen bij de samenwerking</t>
  </si>
  <si>
    <t>Complimenteert effectief het gedrag van leerlingen op individueel en groepsniveau</t>
  </si>
  <si>
    <t>VI 3.1</t>
  </si>
  <si>
    <t>Herhaalt, benadrukt en / of vat samen wat de essentie van de leerstof is</t>
  </si>
  <si>
    <t>VD 3.3</t>
  </si>
  <si>
    <t>Houdt bij de instructie rekening met verschillen tussen leerlingen (legt de leerstof op verschillende manieren uit)</t>
  </si>
  <si>
    <t>Houdt bij zijn instructie rekening met verschillen in taalniveau</t>
  </si>
  <si>
    <t>VD 2.4</t>
  </si>
  <si>
    <t>Hanteert verschillende didactische werkvormen, passend bij de verschillende lesdoelen</t>
  </si>
  <si>
    <t>Ondersteunt de leerlingen bij de stappen die zij bij een taak/activiteit moeten nemen</t>
  </si>
  <si>
    <t>VD 3.4</t>
  </si>
  <si>
    <t>Demonstreert oplossingsstrategieën door (samen met de leerlingen) hardop te denken en/of voor te doen</t>
  </si>
  <si>
    <t>Bespreekt oplossingsstrategieën/leerstrategieën met de leerlingen</t>
  </si>
  <si>
    <t>Stimuleert het zelfstandig leren tijdens de activiteiten door leerlingen eigen verantwoordelijkheid te geven</t>
  </si>
  <si>
    <t>Laat leerlingen aan elkaar uitleggen en elkaar helpen</t>
  </si>
  <si>
    <t>VD 3.5</t>
  </si>
  <si>
    <t>Vraagt leerlingen om op elkaar te reageren en speelt beurten door</t>
  </si>
  <si>
    <t>Stemt de begeleiding af op de niveauverschillen tussen de leerlingen</t>
  </si>
  <si>
    <t>Blikt met leerlingen terug op het leerproces</t>
  </si>
  <si>
    <t>Kan prioriteiten stellen bij zijn tijdsplanning en de beschikbare tijd efficiënt over taken verdelen</t>
  </si>
  <si>
    <t>Is in staat materialen en groepsindeling zodanig te organiseren dat de uitvoering van de les efficiënt kan plaatsvinden</t>
  </si>
  <si>
    <t>BPB 3.10</t>
  </si>
  <si>
    <t>Je gebruikt relevante vaktaal bij het verwoorden en beargumenteren van onderstaande criteria.</t>
  </si>
  <si>
    <t xml:space="preserve">Je kunt aspecten van de gegeven les benoemen die bepalend zijn geweest voor de ‘positieve’ communicatie en de coöperatieve sfeer in de groep.  </t>
  </si>
  <si>
    <t xml:space="preserve">Je kunt aspecten van de gegeven les benoemen die tot een veilige leeromgeving in de groep hebben geleid. Je kunt je ontwikkeling hierin onder woorden brengen.  </t>
  </si>
  <si>
    <t>VI 3.2</t>
  </si>
  <si>
    <t>Je kunt je lesdoelen onderbouwen vanuit de opbouw van het curriculum en doorlopende leerlijnen.</t>
  </si>
  <si>
    <t>Je kunt aangeven in welke mate de vooraf gestelde gedifferentieerde lesdoelen zijn bereikt.</t>
  </si>
  <si>
    <t>BPB 3.9</t>
  </si>
  <si>
    <t>Je kunt je eigen leerdoelen benoemen (passend bij de eisen van de beroepstaken werkplekbekwaam of startbekwaam) en jouw ontwikkeling   (je professionele groei) hierin gedurende deze stageperiode beschrijven en van concrete voorbeelden voorzien.</t>
  </si>
  <si>
    <t>DEEL 3 BREDE PROFESSIONELE BASIS – REFLECTIE (minor)</t>
  </si>
  <si>
    <t>PB 4.6</t>
  </si>
  <si>
    <t>Creëert samen met de leerlingen een sfeer waarin de leerlingen rekening houden met elkaar</t>
  </si>
  <si>
    <t>PB 4.8</t>
  </si>
  <si>
    <t>VD 4.3</t>
  </si>
  <si>
    <t>Bereikt met de onderwijsactiviteit de in het lesbeschrijvingsformulier gestelde (gedifferentieerde) lesdoelen</t>
  </si>
  <si>
    <t>VD 4.4</t>
  </si>
  <si>
    <t>Gebruikt (complexe) organisatievormen, leermiddelen en leermaterialen die lesdoelen en leeractiviteiten ondersteunen</t>
  </si>
  <si>
    <t>VD 4.5</t>
  </si>
  <si>
    <t>Bereikt met de onderwijsactiviteit gedifferentieerde lesdoelen die zijn afgestemd op de leerbehoefte van de individuele leerling</t>
  </si>
  <si>
    <t>Je kunt aspecten van de gegeven les benoemen die het leren van de kinderen hebben bevorderd en deze beargumenteren waar het gaat om taakgerichtheid, zelfstandig leren, differentiëren en samenwerken.  Je koppelt deze aspecten aan recente vakdidactische kennis.</t>
  </si>
  <si>
    <t>PB 4.7</t>
  </si>
  <si>
    <t xml:space="preserve">Je kunt de genoemde aspecten uit bovenstaande items koppelen aan jouw pedagogische onderwijsvisie en je kunt dit theoretisch onderbouwen.  </t>
  </si>
  <si>
    <t>BPB 4.9</t>
  </si>
  <si>
    <t xml:space="preserve">Je kunt aangeven hoe je eerder ontvangen feedback van deskundigen (mentor, schoolopleider, assessor) hebt meegenomen in jouw huidige handelen en beargumenteert overeenkomsten en verschillen met jouw onderwijsvisie. </t>
  </si>
  <si>
    <t>VI 4.1</t>
  </si>
  <si>
    <t>Je kunt aangeven hoe je je vakkennis- en kunde actueel houdt.</t>
  </si>
  <si>
    <t xml:space="preserve">Je kunt aangeven hoe jouw huidige handelen is verbeterd ten opzichte van voorgaand handelen. </t>
  </si>
  <si>
    <t>DT verkort BT1 - Totaal Score:</t>
  </si>
  <si>
    <t>DT verkort BT2 - Totaal Score:</t>
  </si>
  <si>
    <t>DT verkort Minor 1 - Totaal Score:</t>
  </si>
  <si>
    <t xml:space="preserve">BPB 3.10 </t>
  </si>
  <si>
    <t xml:space="preserve">BPB 3.9 </t>
  </si>
  <si>
    <t>DT verkort Minor 3 - Totaal Score:</t>
  </si>
  <si>
    <t xml:space="preserve">Is sensitief naar het individu en de groep; voelt het gedrag van de kinderen en mogelijke oorzaken daarvan aan en kan er positieve sturing aangeven. </t>
  </si>
  <si>
    <t>DT verkort Minor 2 - Totaal Score:</t>
  </si>
  <si>
    <t>Student:</t>
  </si>
  <si>
    <t>VOORWAARDELIJKE CRITERIA</t>
  </si>
  <si>
    <t>Het voorbereidingsdossier:</t>
  </si>
  <si>
    <t>bevat het adviesformulier van de mentor</t>
  </si>
  <si>
    <t>bevat een lesbeschrijvingsformulier met lesdoelen, eigen leerdoelen en de voorbereiding (inhoud / didactisch / organisatie) van de activiteit die tijdens het werkplekassessment wordt aangeboden;</t>
  </si>
  <si>
    <t>is drie werkdagen voorafgaand aan het assessment beschikbaar voor de assessor(en).</t>
  </si>
  <si>
    <t>Het werkplekportfolio bevat:</t>
  </si>
  <si>
    <t>weekrooster en plattegrond van de klas;</t>
  </si>
  <si>
    <t>leervragen behorende bij de periode;</t>
  </si>
  <si>
    <t>uitgewerkte activiteiten (lesbeschrijvingsformulieren met evaluatie van mentor en student);</t>
  </si>
  <si>
    <t>ondertekend activiteitenoverzicht van stagedagen tot aan het werkplekassessment.</t>
  </si>
  <si>
    <t>Voorwaardelijke criteria:</t>
  </si>
  <si>
    <t>bevat het wpa-beoordelingsformulier van het voorgaande werkplekassessment;</t>
  </si>
  <si>
    <t>Datum</t>
  </si>
  <si>
    <t>Aanpassing</t>
  </si>
  <si>
    <t>Formulier</t>
  </si>
  <si>
    <t>Oordeel:</t>
  </si>
  <si>
    <t>Voldaan:</t>
  </si>
  <si>
    <t>Behaalde punten</t>
  </si>
  <si>
    <t>Eindoordeel:</t>
  </si>
  <si>
    <t>Behaalde punten:</t>
  </si>
  <si>
    <t>Eindbeoordeling:</t>
  </si>
  <si>
    <t>BT1,2,3,4 &amp; Minor1,2,3,4</t>
  </si>
  <si>
    <t>Nieuwe stijl</t>
  </si>
  <si>
    <t>Beoordelaar(s):</t>
  </si>
  <si>
    <t>DT verkort BT1 - werkplekassessment studiejaar 2022-2023</t>
  </si>
  <si>
    <t>DT verkort BT2 - werkplekassessment studiejaar 2022-2023</t>
  </si>
  <si>
    <t>DT verkort minor 1 - werkplekassessment studiejaar 2022-2023</t>
  </si>
  <si>
    <t>DT verkort minor 2 - werkplekassessment studiejaar 2022-2023</t>
  </si>
  <si>
    <t>DT verkort minor 3 - werkplekassessment studiejaar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</si>
</sst>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sz val="8"/>
      <color theme="1"/>
      <name val="Calibri"/>
      <family val="2"/>
      <scheme val="minor"/>
    </font>
    <font>
      <b/>
      <sz val="8"/>
      <color theme="1"/>
      <name val="Calibri"/>
      <family val="2"/>
      <scheme val="minor"/>
    </font>
    <font>
      <b/>
      <sz val="14"/>
      <color theme="0"/>
      <name val="Calibri"/>
      <family val="2"/>
      <scheme val="minor"/>
    </font>
    <font>
      <b/>
      <sz val="10"/>
      <color theme="0"/>
      <name val="Calibri"/>
      <family val="2"/>
      <scheme val="minor"/>
    </font>
    <font>
      <sz val="11"/>
      <color theme="1"/>
      <name val="Calibri"/>
      <family val="2"/>
      <scheme val="minor"/>
    </font>
    <font>
      <sz val="11"/>
      <color rgb="FFFF675D"/>
      <name val="Calibri"/>
      <family val="2"/>
      <scheme val="minor"/>
    </font>
    <font>
      <sz val="8"/>
      <name val="Calibri"/>
      <family val="2"/>
      <scheme val="minor"/>
    </font>
    <font>
      <b/>
      <sz val="10"/>
      <color theme="1"/>
      <name val="Calibri"/>
      <family val="2"/>
      <scheme val="minor"/>
    </font>
    <font>
      <b/>
      <sz val="10"/>
      <color rgb="FFFF675D"/>
      <name val="Calibri"/>
      <family val="2"/>
      <scheme val="minor"/>
    </font>
    <font>
      <b/>
      <sz val="11"/>
      <color rgb="FFFF675D"/>
      <name val="Calibri"/>
      <family val="2"/>
      <scheme val="minor"/>
    </font>
    <font>
      <sz val="10"/>
      <color rgb="FFFF675D"/>
      <name val="Calibri"/>
      <family val="2"/>
      <scheme val="minor"/>
    </font>
    <font>
      <sz val="14"/>
      <color theme="1"/>
      <name val="Calibri"/>
      <family val="2"/>
      <scheme val="minor"/>
    </font>
    <font>
      <b/>
      <sz val="10"/>
      <name val="Calibri"/>
      <family val="2"/>
      <scheme val="minor"/>
    </font>
  </fonts>
  <fills count="5">
    <fill>
      <patternFill patternType="none"/>
    </fill>
    <fill>
      <patternFill patternType="gray125"/>
    </fill>
    <fill>
      <patternFill patternType="solid">
        <fgColor rgb="FFFF675D"/>
        <bgColor indexed="64"/>
      </patternFill>
    </fill>
    <fill>
      <patternFill patternType="solid">
        <fgColor rgb="FFF3F3F8"/>
        <bgColor indexed="64"/>
      </patternFill>
    </fill>
    <fill>
      <patternFill patternType="solid">
        <fgColor theme="0"/>
        <bgColor indexed="64"/>
      </patternFill>
    </fill>
  </fills>
  <borders count="4">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diagonal/>
    </border>
  </borders>
  <cellStyleXfs count="2">
    <xf numFmtId="0" fontId="0" fillId="0" borderId="0"/>
    <xf numFmtId="43" fontId="8" fillId="0" borderId="0" applyFont="0" applyFill="0" applyBorder="0" applyAlignment="0" applyProtection="0"/>
  </cellStyleXfs>
  <cellXfs count="86">
    <xf numFmtId="0" fontId="0" fillId="0" borderId="0" xfId="0"/>
    <xf numFmtId="0" fontId="0" fillId="0" borderId="0" xfId="0" applyBorder="1"/>
    <xf numFmtId="0" fontId="1" fillId="0" borderId="0" xfId="0" applyFont="1" applyBorder="1"/>
    <xf numFmtId="0" fontId="0" fillId="0" borderId="0" xfId="0" applyBorder="1" applyAlignment="1">
      <alignment wrapText="1"/>
    </xf>
    <xf numFmtId="1" fontId="0" fillId="0" borderId="0" xfId="0" applyNumberFormat="1" applyBorder="1" applyAlignment="1">
      <alignment horizontal="right"/>
    </xf>
    <xf numFmtId="0" fontId="4" fillId="0" borderId="0" xfId="0" applyFont="1" applyBorder="1"/>
    <xf numFmtId="0" fontId="3" fillId="0" borderId="0" xfId="0" applyFont="1" applyBorder="1" applyAlignment="1">
      <alignment wrapText="1"/>
    </xf>
    <xf numFmtId="0" fontId="4" fillId="0" borderId="0" xfId="0" applyFont="1" applyBorder="1" applyAlignment="1">
      <alignment wrapText="1"/>
    </xf>
    <xf numFmtId="0" fontId="0" fillId="2" borderId="0" xfId="0" applyFill="1" applyBorder="1"/>
    <xf numFmtId="0" fontId="0" fillId="2" borderId="0" xfId="0" applyFont="1" applyFill="1" applyBorder="1"/>
    <xf numFmtId="0" fontId="0" fillId="3" borderId="0" xfId="0" applyFill="1" applyBorder="1"/>
    <xf numFmtId="0" fontId="2" fillId="3" borderId="0" xfId="0" applyFont="1" applyFill="1" applyBorder="1" applyAlignment="1">
      <alignment horizontal="center"/>
    </xf>
    <xf numFmtId="0" fontId="2" fillId="3" borderId="0" xfId="0" applyFont="1" applyFill="1" applyBorder="1"/>
    <xf numFmtId="0" fontId="0" fillId="3" borderId="0" xfId="0" applyFont="1" applyFill="1" applyBorder="1"/>
    <xf numFmtId="0" fontId="1" fillId="3" borderId="0" xfId="0" applyFont="1" applyFill="1" applyBorder="1"/>
    <xf numFmtId="0" fontId="5" fillId="3" borderId="0" xfId="0" applyFont="1" applyFill="1" applyBorder="1"/>
    <xf numFmtId="0" fontId="4" fillId="3" borderId="0" xfId="0" applyFont="1" applyFill="1" applyBorder="1"/>
    <xf numFmtId="0" fontId="6" fillId="2" borderId="0" xfId="0" applyFont="1" applyFill="1" applyBorder="1" applyAlignment="1">
      <alignment horizontal="right"/>
    </xf>
    <xf numFmtId="0" fontId="0" fillId="0" borderId="0" xfId="0" applyFont="1" applyBorder="1"/>
    <xf numFmtId="0" fontId="0" fillId="0" borderId="0" xfId="0" applyFont="1" applyBorder="1" applyAlignment="1">
      <alignment wrapText="1"/>
    </xf>
    <xf numFmtId="0" fontId="0" fillId="0" borderId="0" xfId="0" applyFont="1" applyFill="1" applyBorder="1"/>
    <xf numFmtId="0" fontId="0" fillId="0" borderId="0" xfId="0" applyFill="1" applyBorder="1"/>
    <xf numFmtId="0" fontId="1" fillId="0" borderId="0" xfId="0" applyFont="1" applyFill="1" applyBorder="1" applyAlignment="1">
      <alignment wrapText="1"/>
    </xf>
    <xf numFmtId="0" fontId="0" fillId="0" borderId="0" xfId="0" applyFill="1" applyBorder="1" applyAlignment="1">
      <alignment wrapText="1"/>
    </xf>
    <xf numFmtId="43" fontId="0" fillId="0" borderId="0" xfId="1" applyFont="1" applyFill="1" applyBorder="1"/>
    <xf numFmtId="43" fontId="0" fillId="0" borderId="0" xfId="1" applyFont="1" applyBorder="1"/>
    <xf numFmtId="0" fontId="1" fillId="0" borderId="0" xfId="0" applyFont="1"/>
    <xf numFmtId="0" fontId="1"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1" fillId="0" borderId="0" xfId="0" applyFont="1" applyFill="1" applyBorder="1" applyAlignment="1">
      <alignment horizontal="right"/>
    </xf>
    <xf numFmtId="0" fontId="0" fillId="3" borderId="0" xfId="0" applyFill="1" applyBorder="1" applyAlignment="1">
      <alignment wrapText="1"/>
    </xf>
    <xf numFmtId="0" fontId="0" fillId="3" borderId="0" xfId="0" applyFill="1" applyBorder="1" applyAlignment="1">
      <alignment horizontal="right"/>
    </xf>
    <xf numFmtId="0" fontId="12" fillId="3" borderId="0" xfId="0" applyFont="1" applyFill="1" applyBorder="1" applyAlignment="1">
      <alignment horizontal="right" wrapText="1"/>
    </xf>
    <xf numFmtId="0" fontId="12" fillId="3" borderId="0" xfId="0" applyFont="1" applyFill="1" applyBorder="1" applyAlignment="1">
      <alignment horizontal="right"/>
    </xf>
    <xf numFmtId="0" fontId="9" fillId="4" borderId="0" xfId="0" applyFont="1" applyFill="1" applyBorder="1"/>
    <xf numFmtId="1" fontId="12" fillId="4" borderId="0" xfId="0" applyNumberFormat="1" applyFont="1" applyFill="1" applyBorder="1" applyAlignment="1">
      <alignment horizontal="right"/>
    </xf>
    <xf numFmtId="0" fontId="13" fillId="4" borderId="0" xfId="0" applyFont="1" applyFill="1" applyBorder="1" applyAlignment="1">
      <alignment horizontal="right"/>
    </xf>
    <xf numFmtId="164" fontId="12" fillId="4" borderId="0" xfId="0" applyNumberFormat="1" applyFont="1" applyFill="1" applyBorder="1" applyAlignment="1">
      <alignment horizontal="right"/>
    </xf>
    <xf numFmtId="0" fontId="1" fillId="0" borderId="0" xfId="0" applyFont="1" applyBorder="1" applyAlignment="1">
      <alignment horizontal="right"/>
    </xf>
    <xf numFmtId="0" fontId="0" fillId="0" borderId="0" xfId="0" applyBorder="1" applyAlignment="1">
      <alignment horizontal="right"/>
    </xf>
    <xf numFmtId="0" fontId="13" fillId="3" borderId="0" xfId="0" applyFont="1" applyFill="1" applyBorder="1" applyAlignment="1">
      <alignment horizontal="right"/>
    </xf>
    <xf numFmtId="0" fontId="13" fillId="0" borderId="0" xfId="0" applyFont="1" applyBorder="1" applyAlignment="1">
      <alignment horizontal="right"/>
    </xf>
    <xf numFmtId="1" fontId="12" fillId="3" borderId="0" xfId="0" applyNumberFormat="1" applyFont="1" applyFill="1" applyBorder="1" applyAlignment="1">
      <alignment horizontal="right"/>
    </xf>
    <xf numFmtId="0" fontId="12" fillId="0" borderId="0" xfId="0" applyFont="1" applyBorder="1" applyAlignment="1">
      <alignment horizontal="right"/>
    </xf>
    <xf numFmtId="0" fontId="14" fillId="3" borderId="0" xfId="0" applyFont="1" applyFill="1" applyBorder="1" applyAlignment="1">
      <alignment horizontal="right"/>
    </xf>
    <xf numFmtId="0" fontId="14" fillId="0" borderId="0" xfId="0" applyFont="1" applyBorder="1" applyAlignment="1">
      <alignment horizontal="right"/>
    </xf>
    <xf numFmtId="0" fontId="0" fillId="0" borderId="0" xfId="0" applyFont="1" applyFill="1" applyBorder="1" applyAlignment="1">
      <alignment wrapText="1"/>
    </xf>
    <xf numFmtId="0" fontId="0" fillId="3" borderId="0" xfId="0" applyFont="1" applyFill="1" applyBorder="1" applyAlignment="1">
      <alignment wrapText="1"/>
    </xf>
    <xf numFmtId="0" fontId="0" fillId="0" borderId="0" xfId="0" applyFont="1" applyFill="1" applyBorder="1" applyAlignment="1"/>
    <xf numFmtId="0" fontId="9" fillId="3" borderId="0" xfId="0" applyFont="1" applyFill="1" applyBorder="1"/>
    <xf numFmtId="164" fontId="14"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1" fontId="12" fillId="3" borderId="0" xfId="0" applyNumberFormat="1" applyFont="1" applyFill="1" applyBorder="1"/>
    <xf numFmtId="0" fontId="9" fillId="2" borderId="0" xfId="0" applyFont="1" applyFill="1" applyBorder="1"/>
    <xf numFmtId="1" fontId="9" fillId="2" borderId="0" xfId="0" applyNumberFormat="1" applyFont="1" applyFill="1" applyBorder="1"/>
    <xf numFmtId="0" fontId="12" fillId="4" borderId="0" xfId="0" applyFont="1" applyFill="1" applyBorder="1" applyAlignment="1">
      <alignment horizontal="right"/>
    </xf>
    <xf numFmtId="0" fontId="15" fillId="2" borderId="0" xfId="0" applyFont="1" applyFill="1" applyBorder="1"/>
    <xf numFmtId="0" fontId="6" fillId="2" borderId="0" xfId="0" applyFont="1" applyFill="1" applyBorder="1" applyAlignment="1">
      <alignment horizontal="center"/>
    </xf>
    <xf numFmtId="0" fontId="15" fillId="0" borderId="0" xfId="0" applyFont="1" applyBorder="1"/>
    <xf numFmtId="0" fontId="2" fillId="2" borderId="0" xfId="0" applyFont="1" applyFill="1" applyBorder="1"/>
    <xf numFmtId="0" fontId="2" fillId="0" borderId="0" xfId="0" applyFont="1" applyBorder="1"/>
    <xf numFmtId="164" fontId="15" fillId="2" borderId="0" xfId="0" applyNumberFormat="1" applyFont="1" applyFill="1" applyBorder="1"/>
    <xf numFmtId="0" fontId="13" fillId="3" borderId="0" xfId="0" applyFont="1" applyFill="1" applyBorder="1" applyAlignment="1">
      <alignment horizontal="right" wrapText="1"/>
    </xf>
    <xf numFmtId="0" fontId="12" fillId="2" borderId="0" xfId="0" applyFont="1" applyFill="1" applyBorder="1" applyAlignment="1">
      <alignment horizontal="right"/>
    </xf>
    <xf numFmtId="1" fontId="12" fillId="2" borderId="0" xfId="0" applyNumberFormat="1" applyFont="1" applyFill="1" applyBorder="1" applyAlignment="1">
      <alignment horizontal="right"/>
    </xf>
    <xf numFmtId="164" fontId="12" fillId="3" borderId="0" xfId="0" applyNumberFormat="1" applyFont="1" applyFill="1" applyBorder="1"/>
    <xf numFmtId="0" fontId="0" fillId="2" borderId="0" xfId="0" applyFill="1" applyBorder="1" applyAlignment="1">
      <alignment horizontal="right"/>
    </xf>
    <xf numFmtId="0" fontId="13" fillId="2" borderId="0" xfId="0" applyFont="1" applyFill="1" applyBorder="1" applyAlignment="1">
      <alignment horizontal="right"/>
    </xf>
    <xf numFmtId="0" fontId="15" fillId="2" borderId="0" xfId="0" applyFont="1" applyFill="1" applyBorder="1" applyAlignment="1">
      <alignment horizontal="right"/>
    </xf>
    <xf numFmtId="0" fontId="2" fillId="2" borderId="0" xfId="0" applyFont="1" applyFill="1" applyBorder="1" applyAlignment="1">
      <alignment horizontal="right"/>
    </xf>
    <xf numFmtId="164" fontId="15" fillId="2" borderId="0" xfId="0" applyNumberFormat="1" applyFont="1" applyFill="1" applyBorder="1" applyAlignment="1">
      <alignment horizontal="right"/>
    </xf>
    <xf numFmtId="1" fontId="0" fillId="2" borderId="0" xfId="0" applyNumberFormat="1" applyFill="1" applyBorder="1" applyAlignment="1">
      <alignment horizontal="right"/>
    </xf>
    <xf numFmtId="0" fontId="0" fillId="0" borderId="0" xfId="0" applyFill="1" applyBorder="1" applyAlignment="1"/>
    <xf numFmtId="0" fontId="11" fillId="3" borderId="0" xfId="0" applyFont="1" applyFill="1" applyBorder="1" applyAlignment="1">
      <alignment horizontal="right"/>
    </xf>
    <xf numFmtId="0" fontId="16" fillId="3" borderId="0" xfId="0" applyFont="1" applyFill="1" applyBorder="1" applyAlignment="1">
      <alignment horizontal="right"/>
    </xf>
    <xf numFmtId="0" fontId="11" fillId="3" borderId="3" xfId="0" applyFont="1" applyFill="1" applyBorder="1" applyAlignment="1">
      <alignment horizontal="right"/>
    </xf>
    <xf numFmtId="0" fontId="1" fillId="0" borderId="2" xfId="0" applyFont="1" applyBorder="1" applyProtection="1">
      <protection locked="0"/>
    </xf>
    <xf numFmtId="0" fontId="0" fillId="0" borderId="0" xfId="0" applyFill="1" applyBorder="1" applyAlignment="1" applyProtection="1">
      <alignment horizontal="right"/>
      <protection locked="0"/>
    </xf>
    <xf numFmtId="1" fontId="0" fillId="0" borderId="0" xfId="0" applyNumberFormat="1" applyBorder="1" applyAlignment="1" applyProtection="1">
      <alignment horizontal="right"/>
      <protection locked="0"/>
    </xf>
    <xf numFmtId="1" fontId="0" fillId="0" borderId="0" xfId="0" applyNumberFormat="1" applyBorder="1" applyProtection="1">
      <protection locked="0"/>
    </xf>
    <xf numFmtId="1" fontId="0" fillId="0" borderId="0" xfId="0" applyNumberFormat="1" applyFont="1" applyBorder="1" applyAlignment="1" applyProtection="1">
      <alignment horizontal="right"/>
      <protection locked="0"/>
    </xf>
    <xf numFmtId="0" fontId="1" fillId="0" borderId="1" xfId="0" applyFont="1" applyBorder="1" applyProtection="1">
      <protection locked="0"/>
    </xf>
    <xf numFmtId="0" fontId="0" fillId="0" borderId="0" xfId="0" applyFont="1" applyBorder="1" applyAlignment="1" applyProtection="1">
      <alignment horizontal="right"/>
      <protection locked="0"/>
    </xf>
    <xf numFmtId="0" fontId="0" fillId="0" borderId="0" xfId="0" applyFont="1" applyFill="1" applyBorder="1" applyAlignment="1" applyProtection="1">
      <alignment horizontal="right"/>
      <protection locked="0"/>
    </xf>
    <xf numFmtId="164" fontId="7" fillId="2" borderId="0" xfId="0" applyNumberFormat="1" applyFont="1" applyFill="1" applyBorder="1" applyAlignment="1">
      <alignment horizontal="right"/>
    </xf>
  </cellXfs>
  <cellStyles count="2">
    <cellStyle name="Komma" xfId="1" builtinId="3"/>
    <cellStyle name="Standaard" xfId="0" builtinId="0"/>
  </cellStyles>
  <dxfs count="0"/>
  <tableStyles count="0" defaultTableStyle="TableStyleMedium2" defaultPivotStyle="PivotStyleLight16"/>
  <colors>
    <mruColors>
      <color rgb="FFF3F3F8"/>
      <color rgb="FFFF6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FD4FED92-D022-40CF-A54C-8384BE4510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7373D9CC-17AF-416E-B50C-0BBC91289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B459600A-4A0B-4B71-9A71-2BD25353AD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7FB053FE-03E1-4485-B6E3-3BBC541E2A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78DC0B23-CDF5-4C35-BD3A-F67CCD2CA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768F-70D2-4E43-87F0-CD730E512DD6}">
  <dimension ref="A1:E67"/>
  <sheetViews>
    <sheetView tabSelected="1"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1" customWidth="1"/>
    <col min="5" max="5" width="1.44140625" style="1" customWidth="1"/>
    <col min="6" max="16384" width="9.109375" style="1"/>
  </cols>
  <sheetData>
    <row r="1" spans="1:5" x14ac:dyDescent="0.3">
      <c r="A1" s="10"/>
      <c r="B1" s="10"/>
      <c r="C1" s="10"/>
      <c r="D1" s="10"/>
      <c r="E1" s="10"/>
    </row>
    <row r="2" spans="1:5" x14ac:dyDescent="0.3">
      <c r="A2" s="10"/>
      <c r="B2" s="10"/>
      <c r="C2" s="10"/>
      <c r="D2" s="10"/>
      <c r="E2" s="10"/>
    </row>
    <row r="3" spans="1:5" x14ac:dyDescent="0.3">
      <c r="A3" s="10"/>
      <c r="B3" s="10"/>
      <c r="C3" s="10"/>
      <c r="D3" s="10"/>
      <c r="E3" s="10"/>
    </row>
    <row r="4" spans="1:5" x14ac:dyDescent="0.3">
      <c r="A4" s="10"/>
      <c r="B4" s="10"/>
      <c r="C4" s="10"/>
      <c r="D4" s="10"/>
      <c r="E4" s="10"/>
    </row>
    <row r="5" spans="1:5" x14ac:dyDescent="0.3">
      <c r="A5" s="10"/>
      <c r="B5" s="10"/>
      <c r="C5" s="10"/>
      <c r="D5" s="10"/>
      <c r="E5" s="10"/>
    </row>
    <row r="6" spans="1:5" ht="18" x14ac:dyDescent="0.35">
      <c r="A6" s="10"/>
      <c r="B6" s="10"/>
      <c r="C6" s="11" t="s">
        <v>162</v>
      </c>
      <c r="D6" s="10"/>
      <c r="E6" s="10"/>
    </row>
    <row r="7" spans="1:5" ht="18" x14ac:dyDescent="0.35">
      <c r="A7" s="10"/>
      <c r="B7" s="10"/>
      <c r="C7" s="12"/>
      <c r="D7" s="10"/>
      <c r="E7" s="10"/>
    </row>
    <row r="8" spans="1:5" x14ac:dyDescent="0.3">
      <c r="A8" s="10"/>
      <c r="B8" s="74" t="s">
        <v>137</v>
      </c>
      <c r="C8" s="77"/>
      <c r="D8" s="10"/>
      <c r="E8" s="10"/>
    </row>
    <row r="9" spans="1:5" x14ac:dyDescent="0.3">
      <c r="A9" s="10"/>
      <c r="B9" s="74" t="s">
        <v>0</v>
      </c>
      <c r="C9" s="77"/>
      <c r="D9" s="10"/>
      <c r="E9" s="10"/>
    </row>
    <row r="10" spans="1:5" x14ac:dyDescent="0.3">
      <c r="A10" s="10"/>
      <c r="B10" s="74" t="s">
        <v>161</v>
      </c>
      <c r="C10" s="77"/>
      <c r="D10" s="10"/>
      <c r="E10" s="10"/>
    </row>
    <row r="11" spans="1:5" x14ac:dyDescent="0.3">
      <c r="A11" s="10"/>
      <c r="B11" s="13"/>
      <c r="C11" s="10"/>
      <c r="D11" s="10"/>
      <c r="E11" s="10"/>
    </row>
    <row r="12" spans="1:5" s="59" customFormat="1" ht="18" x14ac:dyDescent="0.35">
      <c r="A12" s="57"/>
      <c r="B12" s="57"/>
      <c r="C12" s="58" t="s">
        <v>138</v>
      </c>
      <c r="D12" s="57"/>
      <c r="E12" s="57"/>
    </row>
    <row r="13" spans="1:5" x14ac:dyDescent="0.3">
      <c r="A13" s="21"/>
      <c r="B13" s="20"/>
      <c r="C13" s="22" t="s">
        <v>139</v>
      </c>
      <c r="D13" s="30" t="s">
        <v>154</v>
      </c>
      <c r="E13" s="21"/>
    </row>
    <row r="14" spans="1:5" x14ac:dyDescent="0.3">
      <c r="A14" s="21"/>
      <c r="B14" s="20"/>
      <c r="C14" s="47" t="s">
        <v>140</v>
      </c>
      <c r="D14" s="78"/>
      <c r="E14" s="21"/>
    </row>
    <row r="15" spans="1:5" ht="43.2" x14ac:dyDescent="0.3">
      <c r="A15" s="21"/>
      <c r="B15" s="20"/>
      <c r="C15" s="47" t="s">
        <v>141</v>
      </c>
      <c r="D15" s="78"/>
      <c r="E15" s="21"/>
    </row>
    <row r="16" spans="1:5" x14ac:dyDescent="0.3">
      <c r="A16" s="21"/>
      <c r="B16" s="20"/>
      <c r="C16" s="47" t="s">
        <v>142</v>
      </c>
      <c r="D16" s="78"/>
      <c r="E16" s="21"/>
    </row>
    <row r="17" spans="1:5" x14ac:dyDescent="0.3">
      <c r="A17" s="10"/>
      <c r="B17" s="13"/>
      <c r="C17" s="48"/>
      <c r="D17" s="32"/>
      <c r="E17" s="10"/>
    </row>
    <row r="18" spans="1:5" x14ac:dyDescent="0.3">
      <c r="A18" s="21"/>
      <c r="B18" s="20"/>
      <c r="C18" s="22" t="s">
        <v>143</v>
      </c>
      <c r="D18" s="30" t="s">
        <v>154</v>
      </c>
      <c r="E18" s="21"/>
    </row>
    <row r="19" spans="1:5" x14ac:dyDescent="0.3">
      <c r="A19" s="21"/>
      <c r="B19" s="20"/>
      <c r="C19" s="47" t="s">
        <v>144</v>
      </c>
      <c r="D19" s="78"/>
      <c r="E19" s="21"/>
    </row>
    <row r="20" spans="1:5" x14ac:dyDescent="0.3">
      <c r="A20" s="21"/>
      <c r="B20" s="20"/>
      <c r="C20" s="47" t="s">
        <v>149</v>
      </c>
      <c r="D20" s="78"/>
      <c r="E20" s="21"/>
    </row>
    <row r="21" spans="1:5" x14ac:dyDescent="0.3">
      <c r="A21" s="21"/>
      <c r="B21" s="20"/>
      <c r="C21" s="47" t="s">
        <v>145</v>
      </c>
      <c r="D21" s="78"/>
      <c r="E21" s="21"/>
    </row>
    <row r="22" spans="1:5" ht="28.8" x14ac:dyDescent="0.3">
      <c r="A22" s="21"/>
      <c r="B22" s="20"/>
      <c r="C22" s="47" t="s">
        <v>146</v>
      </c>
      <c r="D22" s="78"/>
      <c r="E22" s="21"/>
    </row>
    <row r="23" spans="1:5" x14ac:dyDescent="0.3">
      <c r="A23" s="21"/>
      <c r="B23" s="20"/>
      <c r="C23" s="49" t="s">
        <v>147</v>
      </c>
      <c r="D23" s="78"/>
      <c r="E23" s="21"/>
    </row>
    <row r="24" spans="1:5" x14ac:dyDescent="0.3">
      <c r="A24" s="10"/>
      <c r="B24" s="13"/>
      <c r="C24" s="33" t="s">
        <v>153</v>
      </c>
      <c r="D24" s="34" t="str">
        <f>IF(AND(D14="JA",D15="JA",D16="JA",D19="JA",D20="JA",D21="JA",D22="JA",D23="JA"),"Voldaan","Niet voldaan")</f>
        <v>Niet voldaan</v>
      </c>
      <c r="E24" s="10"/>
    </row>
    <row r="25" spans="1:5" s="59" customFormat="1" ht="18" x14ac:dyDescent="0.35">
      <c r="A25" s="57"/>
      <c r="B25" s="57"/>
      <c r="C25" s="58" t="s">
        <v>4</v>
      </c>
      <c r="D25" s="57"/>
      <c r="E25" s="57"/>
    </row>
    <row r="26" spans="1:5" s="2" customFormat="1" x14ac:dyDescent="0.3">
      <c r="B26" s="2" t="s">
        <v>1</v>
      </c>
      <c r="C26" s="2" t="s">
        <v>5</v>
      </c>
      <c r="D26" s="2" t="s">
        <v>6</v>
      </c>
    </row>
    <row r="27" spans="1:5" ht="28.8" x14ac:dyDescent="0.3">
      <c r="B27" s="5" t="s">
        <v>2</v>
      </c>
      <c r="C27" s="3" t="s">
        <v>7</v>
      </c>
      <c r="D27" s="79"/>
      <c r="E27" s="4"/>
    </row>
    <row r="28" spans="1:5" x14ac:dyDescent="0.3">
      <c r="B28" s="5" t="s">
        <v>2</v>
      </c>
      <c r="C28" s="3" t="s">
        <v>10</v>
      </c>
      <c r="D28" s="80"/>
    </row>
    <row r="29" spans="1:5" x14ac:dyDescent="0.3">
      <c r="B29" s="5" t="s">
        <v>2</v>
      </c>
      <c r="C29" s="3" t="s">
        <v>11</v>
      </c>
      <c r="D29" s="80"/>
    </row>
    <row r="30" spans="1:5" x14ac:dyDescent="0.3">
      <c r="B30" s="5" t="s">
        <v>2</v>
      </c>
      <c r="C30" s="3" t="s">
        <v>12</v>
      </c>
      <c r="D30" s="80"/>
    </row>
    <row r="31" spans="1:5" ht="28.8" x14ac:dyDescent="0.3">
      <c r="B31" s="5" t="s">
        <v>2</v>
      </c>
      <c r="C31" s="3" t="s">
        <v>13</v>
      </c>
      <c r="D31" s="80"/>
    </row>
    <row r="32" spans="1:5" x14ac:dyDescent="0.3">
      <c r="B32" s="5" t="s">
        <v>3</v>
      </c>
      <c r="C32" s="3" t="s">
        <v>14</v>
      </c>
      <c r="D32" s="80"/>
    </row>
    <row r="33" spans="1:5" ht="28.8" x14ac:dyDescent="0.3">
      <c r="B33" s="5" t="s">
        <v>3</v>
      </c>
      <c r="C33" s="3" t="s">
        <v>15</v>
      </c>
      <c r="D33" s="80"/>
    </row>
    <row r="34" spans="1:5" s="44" customFormat="1" ht="13.8" x14ac:dyDescent="0.3">
      <c r="A34" s="34"/>
      <c r="B34" s="34"/>
      <c r="C34" s="34" t="s">
        <v>155</v>
      </c>
      <c r="D34" s="43">
        <f>SUM(D27:D33)</f>
        <v>0</v>
      </c>
      <c r="E34" s="34"/>
    </row>
    <row r="35" spans="1:5" s="44" customFormat="1" ht="13.8" x14ac:dyDescent="0.3">
      <c r="A35" s="34"/>
      <c r="B35" s="34"/>
      <c r="C35" s="34" t="s">
        <v>153</v>
      </c>
      <c r="D35" s="34" t="str">
        <f>IF(D34&lt;14,IF(D34&gt;=1,"Onvoldoende",""),"Voldoende")</f>
        <v/>
      </c>
      <c r="E35" s="34"/>
    </row>
    <row r="36" spans="1:5" s="61" customFormat="1" ht="18" x14ac:dyDescent="0.35">
      <c r="A36" s="60"/>
      <c r="B36" s="60"/>
      <c r="C36" s="58" t="s">
        <v>9</v>
      </c>
      <c r="D36" s="60"/>
      <c r="E36" s="60"/>
    </row>
    <row r="37" spans="1:5" s="2" customFormat="1" x14ac:dyDescent="0.3">
      <c r="B37" s="2" t="s">
        <v>1</v>
      </c>
      <c r="C37" s="2" t="s">
        <v>5</v>
      </c>
      <c r="D37" s="2" t="s">
        <v>6</v>
      </c>
    </row>
    <row r="38" spans="1:5" x14ac:dyDescent="0.3">
      <c r="B38" s="5" t="s">
        <v>16</v>
      </c>
      <c r="C38" s="6" t="s">
        <v>21</v>
      </c>
      <c r="D38" s="80"/>
    </row>
    <row r="39" spans="1:5" x14ac:dyDescent="0.3">
      <c r="B39" s="5" t="s">
        <v>17</v>
      </c>
      <c r="C39" s="3" t="s">
        <v>22</v>
      </c>
      <c r="D39" s="80"/>
    </row>
    <row r="40" spans="1:5" x14ac:dyDescent="0.3">
      <c r="B40" s="5" t="s">
        <v>18</v>
      </c>
      <c r="C40" s="3" t="s">
        <v>23</v>
      </c>
      <c r="D40" s="80"/>
    </row>
    <row r="41" spans="1:5" ht="28.8" x14ac:dyDescent="0.3">
      <c r="B41" s="5" t="s">
        <v>18</v>
      </c>
      <c r="C41" s="3" t="s">
        <v>24</v>
      </c>
      <c r="D41" s="80"/>
    </row>
    <row r="42" spans="1:5" x14ac:dyDescent="0.3">
      <c r="B42" s="5" t="s">
        <v>19</v>
      </c>
      <c r="C42" s="3" t="s">
        <v>25</v>
      </c>
      <c r="D42" s="80"/>
    </row>
    <row r="43" spans="1:5" x14ac:dyDescent="0.3">
      <c r="B43" s="5" t="s">
        <v>20</v>
      </c>
      <c r="C43" s="3" t="s">
        <v>26</v>
      </c>
      <c r="D43" s="80"/>
    </row>
    <row r="44" spans="1:5" x14ac:dyDescent="0.3">
      <c r="B44" s="5" t="s">
        <v>20</v>
      </c>
      <c r="C44" s="3" t="s">
        <v>27</v>
      </c>
      <c r="D44" s="80"/>
    </row>
    <row r="45" spans="1:5" x14ac:dyDescent="0.3">
      <c r="B45" s="5" t="s">
        <v>20</v>
      </c>
      <c r="C45" s="3" t="s">
        <v>28</v>
      </c>
      <c r="D45" s="80"/>
    </row>
    <row r="46" spans="1:5" s="44" customFormat="1" ht="15" customHeight="1" x14ac:dyDescent="0.3">
      <c r="A46" s="34"/>
      <c r="B46" s="34"/>
      <c r="C46" s="34" t="s">
        <v>155</v>
      </c>
      <c r="D46" s="43">
        <f>SUM(D38:D45)</f>
        <v>0</v>
      </c>
      <c r="E46" s="34"/>
    </row>
    <row r="47" spans="1:5" s="44" customFormat="1" ht="15" customHeight="1" x14ac:dyDescent="0.3">
      <c r="A47" s="34"/>
      <c r="B47" s="34"/>
      <c r="C47" s="34" t="s">
        <v>153</v>
      </c>
      <c r="D47" s="52" t="str">
        <f>IF(D46&lt;16,IF(D46&gt;=1,"Onvoldoende",""),"Voldoende")</f>
        <v/>
      </c>
      <c r="E47" s="34"/>
    </row>
    <row r="48" spans="1:5" s="59" customFormat="1" ht="18" x14ac:dyDescent="0.35">
      <c r="A48" s="57"/>
      <c r="B48" s="57"/>
      <c r="C48" s="58" t="s">
        <v>29</v>
      </c>
      <c r="D48" s="62"/>
      <c r="E48" s="57"/>
    </row>
    <row r="49" spans="1:5" s="2" customFormat="1" x14ac:dyDescent="0.3">
      <c r="B49" s="2" t="s">
        <v>1</v>
      </c>
      <c r="C49" s="2" t="s">
        <v>5</v>
      </c>
      <c r="D49" s="2" t="s">
        <v>6</v>
      </c>
    </row>
    <row r="50" spans="1:5" x14ac:dyDescent="0.3">
      <c r="B50" s="7" t="s">
        <v>30</v>
      </c>
      <c r="C50" s="3" t="s">
        <v>31</v>
      </c>
      <c r="D50" s="80"/>
    </row>
    <row r="51" spans="1:5" ht="28.8" x14ac:dyDescent="0.3">
      <c r="B51" s="7" t="s">
        <v>30</v>
      </c>
      <c r="C51" s="3" t="s">
        <v>59</v>
      </c>
      <c r="D51" s="80"/>
    </row>
    <row r="52" spans="1:5" ht="28.8" x14ac:dyDescent="0.3">
      <c r="B52" s="7" t="s">
        <v>30</v>
      </c>
      <c r="C52" s="3" t="s">
        <v>60</v>
      </c>
      <c r="D52" s="80"/>
    </row>
    <row r="53" spans="1:5" x14ac:dyDescent="0.3">
      <c r="B53" s="7" t="s">
        <v>30</v>
      </c>
      <c r="C53" s="3" t="s">
        <v>61</v>
      </c>
      <c r="D53" s="80"/>
    </row>
    <row r="54" spans="1:5" ht="28.8" x14ac:dyDescent="0.3">
      <c r="B54" s="7" t="s">
        <v>30</v>
      </c>
      <c r="C54" s="3" t="s">
        <v>62</v>
      </c>
      <c r="D54" s="80"/>
    </row>
    <row r="55" spans="1:5" x14ac:dyDescent="0.3">
      <c r="B55" s="7" t="s">
        <v>65</v>
      </c>
      <c r="C55" s="3" t="s">
        <v>66</v>
      </c>
      <c r="D55" s="80"/>
    </row>
    <row r="56" spans="1:5" x14ac:dyDescent="0.3">
      <c r="B56" s="7" t="s">
        <v>65</v>
      </c>
      <c r="C56" s="3" t="s">
        <v>69</v>
      </c>
      <c r="D56" s="80"/>
    </row>
    <row r="57" spans="1:5" ht="28.8" x14ac:dyDescent="0.3">
      <c r="B57" s="7" t="s">
        <v>65</v>
      </c>
      <c r="C57" s="3" t="s">
        <v>70</v>
      </c>
      <c r="D57" s="80"/>
    </row>
    <row r="58" spans="1:5" s="44" customFormat="1" ht="15" customHeight="1" x14ac:dyDescent="0.3">
      <c r="A58" s="34"/>
      <c r="B58" s="34"/>
      <c r="C58" s="34" t="s">
        <v>155</v>
      </c>
      <c r="D58" s="43">
        <f>SUM(D50:D57)</f>
        <v>0</v>
      </c>
      <c r="E58" s="34"/>
    </row>
    <row r="59" spans="1:5" s="44" customFormat="1" ht="15" customHeight="1" x14ac:dyDescent="0.3">
      <c r="A59" s="34"/>
      <c r="B59" s="34"/>
      <c r="C59" s="34" t="s">
        <v>153</v>
      </c>
      <c r="D59" s="43" t="str">
        <f>IF(D58&lt;16,IF(D58&gt;=1,"Onvoldoende",""),"Voldoende")</f>
        <v/>
      </c>
      <c r="E59" s="34"/>
    </row>
    <row r="60" spans="1:5" ht="30" customHeight="1" x14ac:dyDescent="0.3">
      <c r="A60" s="54"/>
      <c r="B60" s="54"/>
      <c r="C60" s="54"/>
      <c r="D60" s="55"/>
      <c r="E60" s="54"/>
    </row>
    <row r="61" spans="1:5" x14ac:dyDescent="0.3">
      <c r="A61" s="35"/>
      <c r="B61" s="35"/>
      <c r="C61" s="37" t="s">
        <v>129</v>
      </c>
      <c r="D61" s="36">
        <f>SUM(D34+D46+D58)</f>
        <v>0</v>
      </c>
      <c r="E61" s="35"/>
    </row>
    <row r="62" spans="1:5" x14ac:dyDescent="0.3">
      <c r="A62" s="35"/>
      <c r="B62" s="35"/>
      <c r="C62" s="37" t="s">
        <v>148</v>
      </c>
      <c r="D62" s="36" t="str">
        <f>IF(AND(D14="JA",D15="JA",D16="JA",D19="JA",D20="JA",D21="JA",D22="JA",D23="JA"),"Voldaan","Niet voldaan")</f>
        <v>Niet voldaan</v>
      </c>
      <c r="E62" s="35"/>
    </row>
    <row r="63" spans="1:5" x14ac:dyDescent="0.3">
      <c r="A63" s="35"/>
      <c r="B63" s="35"/>
      <c r="C63" s="37" t="s">
        <v>73</v>
      </c>
      <c r="D63" s="36" t="str">
        <f>IF(D34&lt;14,IF(D34&gt;=1,"Onvoldoende",""),"Voldoende")</f>
        <v/>
      </c>
      <c r="E63" s="35"/>
    </row>
    <row r="64" spans="1:5" x14ac:dyDescent="0.3">
      <c r="A64" s="35"/>
      <c r="B64" s="35"/>
      <c r="C64" s="37" t="s">
        <v>74</v>
      </c>
      <c r="D64" s="36" t="str">
        <f>IF(D46&lt;16,IF(D46&gt;=1,"Onvoldoende",""),"Voldoende")</f>
        <v/>
      </c>
      <c r="E64" s="35"/>
    </row>
    <row r="65" spans="1:5" x14ac:dyDescent="0.3">
      <c r="A65" s="35"/>
      <c r="B65" s="35"/>
      <c r="C65" s="37" t="s">
        <v>75</v>
      </c>
      <c r="D65" s="36" t="str">
        <f>IF(D58&lt;16,IF(D58&gt;=1,"Onvoldoende",""),"Voldoende")</f>
        <v/>
      </c>
      <c r="E65" s="35"/>
    </row>
    <row r="66" spans="1:5" x14ac:dyDescent="0.3">
      <c r="A66" s="35"/>
      <c r="B66" s="35"/>
      <c r="C66" s="37" t="s">
        <v>8</v>
      </c>
      <c r="D66" s="38" t="str">
        <f>IF(D61&gt;=1,4.5/(69-46)*(D61-46)+5.5,"")</f>
        <v/>
      </c>
      <c r="E66" s="35"/>
    </row>
    <row r="67" spans="1:5" ht="30" customHeight="1" x14ac:dyDescent="0.35">
      <c r="A67" s="8"/>
      <c r="B67" s="8"/>
      <c r="C67" s="17" t="s">
        <v>156</v>
      </c>
      <c r="D67" s="85" t="str">
        <f xml:space="preserve"> IF(AND(D66&gt;=5.5,D62="Voldaan",D63="Voldoende",D64="Voldoende",D65="Voldoende"),D66,"Onvoldoende")</f>
        <v>Onvoldoende</v>
      </c>
      <c r="E67" s="8"/>
    </row>
  </sheetData>
  <sheetProtection sheet="1" objects="1" scenarios="1"/>
  <dataValidations count="2">
    <dataValidation type="list" allowBlank="1" showInputMessage="1" showErrorMessage="1" sqref="D27:D33 D38:D45 D50:D57" xr:uid="{80B1C3A9-8557-4DE9-9780-51DB7E58F33C}">
      <formula1>"0,1,2,3"</formula1>
    </dataValidation>
    <dataValidation type="list" allowBlank="1" showInputMessage="1" showErrorMessage="1" sqref="D14:D16 D19:D23" xr:uid="{16B704DB-B0C8-4E38-98E7-410A07226034}">
      <formula1>"JA,NEE"</formula1>
    </dataValidation>
  </dataValidations>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40C3-1FD9-40FE-B42D-44F40709EEDA}">
  <dimension ref="A1:E94"/>
  <sheetViews>
    <sheetView zoomScaleNormal="100"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1" customWidth="1"/>
    <col min="5" max="5" width="1.44140625" style="1" customWidth="1"/>
    <col min="6" max="16384" width="9.109375" style="1"/>
  </cols>
  <sheetData>
    <row r="1" spans="1:5" x14ac:dyDescent="0.3">
      <c r="A1" s="10"/>
      <c r="B1" s="10"/>
      <c r="C1" s="10"/>
      <c r="D1" s="10"/>
      <c r="E1" s="10"/>
    </row>
    <row r="2" spans="1:5" x14ac:dyDescent="0.3">
      <c r="A2" s="10"/>
      <c r="B2" s="10"/>
      <c r="C2" s="10"/>
      <c r="D2" s="10"/>
      <c r="E2" s="10"/>
    </row>
    <row r="3" spans="1:5" x14ac:dyDescent="0.3">
      <c r="A3" s="10"/>
      <c r="B3" s="10"/>
      <c r="C3" s="10"/>
      <c r="D3" s="10"/>
      <c r="E3" s="10"/>
    </row>
    <row r="4" spans="1:5" x14ac:dyDescent="0.3">
      <c r="A4" s="10"/>
      <c r="B4" s="10"/>
      <c r="C4" s="10"/>
      <c r="D4" s="10"/>
      <c r="E4" s="10"/>
    </row>
    <row r="5" spans="1:5" x14ac:dyDescent="0.3">
      <c r="A5" s="10"/>
      <c r="B5" s="10"/>
      <c r="C5" s="10"/>
      <c r="D5" s="10"/>
      <c r="E5" s="10"/>
    </row>
    <row r="6" spans="1:5" ht="18" x14ac:dyDescent="0.35">
      <c r="A6" s="10"/>
      <c r="B6" s="10"/>
      <c r="C6" s="11" t="s">
        <v>163</v>
      </c>
      <c r="D6" s="10"/>
      <c r="E6" s="10"/>
    </row>
    <row r="7" spans="1:5" ht="18" x14ac:dyDescent="0.35">
      <c r="A7" s="10"/>
      <c r="B7" s="10"/>
      <c r="C7" s="12"/>
      <c r="D7" s="10"/>
      <c r="E7" s="10"/>
    </row>
    <row r="8" spans="1:5" x14ac:dyDescent="0.3">
      <c r="A8" s="10"/>
      <c r="B8" s="75" t="s">
        <v>137</v>
      </c>
      <c r="C8" s="77"/>
      <c r="D8" s="10"/>
      <c r="E8" s="10"/>
    </row>
    <row r="9" spans="1:5" x14ac:dyDescent="0.3">
      <c r="A9" s="10"/>
      <c r="B9" s="75" t="s">
        <v>0</v>
      </c>
      <c r="C9" s="77"/>
      <c r="D9" s="10"/>
      <c r="E9" s="10"/>
    </row>
    <row r="10" spans="1:5" x14ac:dyDescent="0.3">
      <c r="A10" s="10"/>
      <c r="B10" s="75" t="s">
        <v>161</v>
      </c>
      <c r="C10" s="77"/>
      <c r="D10" s="10"/>
      <c r="E10" s="10"/>
    </row>
    <row r="11" spans="1:5" x14ac:dyDescent="0.3">
      <c r="A11" s="10"/>
      <c r="B11" s="13"/>
      <c r="C11" s="10"/>
      <c r="D11" s="10"/>
      <c r="E11" s="10"/>
    </row>
    <row r="12" spans="1:5" s="59" customFormat="1" ht="18" x14ac:dyDescent="0.35">
      <c r="A12" s="57"/>
      <c r="B12" s="57"/>
      <c r="C12" s="58" t="s">
        <v>138</v>
      </c>
      <c r="D12" s="57"/>
      <c r="E12" s="57"/>
    </row>
    <row r="13" spans="1:5" x14ac:dyDescent="0.3">
      <c r="A13" s="21"/>
      <c r="B13" s="20"/>
      <c r="C13" s="22" t="s">
        <v>139</v>
      </c>
      <c r="D13" s="30" t="s">
        <v>154</v>
      </c>
      <c r="E13" s="21"/>
    </row>
    <row r="14" spans="1:5" x14ac:dyDescent="0.3">
      <c r="A14" s="21"/>
      <c r="B14" s="20"/>
      <c r="C14" s="23" t="s">
        <v>140</v>
      </c>
      <c r="D14" s="78"/>
      <c r="E14" s="21"/>
    </row>
    <row r="15" spans="1:5" ht="43.2" x14ac:dyDescent="0.3">
      <c r="A15" s="21"/>
      <c r="B15" s="20"/>
      <c r="C15" s="23" t="s">
        <v>141</v>
      </c>
      <c r="D15" s="78"/>
      <c r="E15" s="21"/>
    </row>
    <row r="16" spans="1:5" x14ac:dyDescent="0.3">
      <c r="A16" s="21"/>
      <c r="B16" s="20"/>
      <c r="C16" s="23" t="s">
        <v>142</v>
      </c>
      <c r="D16" s="78"/>
      <c r="E16" s="21"/>
    </row>
    <row r="17" spans="1:5" x14ac:dyDescent="0.3">
      <c r="A17" s="10"/>
      <c r="B17" s="13"/>
      <c r="C17" s="31"/>
      <c r="D17" s="32"/>
      <c r="E17" s="10"/>
    </row>
    <row r="18" spans="1:5" x14ac:dyDescent="0.3">
      <c r="A18" s="21"/>
      <c r="B18" s="20"/>
      <c r="C18" s="22" t="s">
        <v>143</v>
      </c>
      <c r="D18" s="30" t="s">
        <v>154</v>
      </c>
      <c r="E18" s="21"/>
    </row>
    <row r="19" spans="1:5" x14ac:dyDescent="0.3">
      <c r="A19" s="21"/>
      <c r="B19" s="20"/>
      <c r="C19" s="23" t="s">
        <v>144</v>
      </c>
      <c r="D19" s="78"/>
      <c r="E19" s="21"/>
    </row>
    <row r="20" spans="1:5" x14ac:dyDescent="0.3">
      <c r="A20" s="21"/>
      <c r="B20" s="20"/>
      <c r="C20" s="23" t="s">
        <v>149</v>
      </c>
      <c r="D20" s="78"/>
      <c r="E20" s="21"/>
    </row>
    <row r="21" spans="1:5" x14ac:dyDescent="0.3">
      <c r="A21" s="21"/>
      <c r="B21" s="20"/>
      <c r="C21" s="23" t="s">
        <v>145</v>
      </c>
      <c r="D21" s="78"/>
      <c r="E21" s="21"/>
    </row>
    <row r="22" spans="1:5" ht="28.8" x14ac:dyDescent="0.3">
      <c r="A22" s="21"/>
      <c r="B22" s="20"/>
      <c r="C22" s="23" t="s">
        <v>146</v>
      </c>
      <c r="D22" s="78"/>
      <c r="E22" s="21"/>
    </row>
    <row r="23" spans="1:5" x14ac:dyDescent="0.3">
      <c r="A23" s="21"/>
      <c r="B23" s="20"/>
      <c r="C23" s="73" t="s">
        <v>147</v>
      </c>
      <c r="D23" s="78"/>
      <c r="E23" s="21"/>
    </row>
    <row r="24" spans="1:5" x14ac:dyDescent="0.3">
      <c r="A24" s="10"/>
      <c r="B24" s="13"/>
      <c r="C24" s="63" t="s">
        <v>153</v>
      </c>
      <c r="D24" s="34" t="str">
        <f>IF(AND(D14="JA",D15="JA",D16="JA",D19="JA",D20="JA",D21="JA",D22="JA",D23="JA"),"Voldaan","Niet voldaan")</f>
        <v>Niet voldaan</v>
      </c>
      <c r="E24" s="10"/>
    </row>
    <row r="25" spans="1:5" s="59" customFormat="1" ht="18" x14ac:dyDescent="0.35">
      <c r="A25" s="57"/>
      <c r="B25" s="57"/>
      <c r="C25" s="58" t="s">
        <v>4</v>
      </c>
      <c r="D25" s="57"/>
      <c r="E25" s="57"/>
    </row>
    <row r="26" spans="1:5" s="2" customFormat="1" x14ac:dyDescent="0.3">
      <c r="B26" s="2" t="s">
        <v>1</v>
      </c>
      <c r="C26" s="2" t="s">
        <v>5</v>
      </c>
      <c r="D26" s="2" t="s">
        <v>6</v>
      </c>
    </row>
    <row r="27" spans="1:5" ht="28.8" x14ac:dyDescent="0.3">
      <c r="B27" s="5" t="s">
        <v>2</v>
      </c>
      <c r="C27" s="3" t="s">
        <v>7</v>
      </c>
      <c r="D27" s="79"/>
      <c r="E27" s="4"/>
    </row>
    <row r="28" spans="1:5" x14ac:dyDescent="0.3">
      <c r="B28" s="5" t="s">
        <v>2</v>
      </c>
      <c r="C28" s="3" t="s">
        <v>10</v>
      </c>
      <c r="D28" s="80"/>
    </row>
    <row r="29" spans="1:5" x14ac:dyDescent="0.3">
      <c r="B29" s="5" t="s">
        <v>2</v>
      </c>
      <c r="C29" s="3" t="s">
        <v>11</v>
      </c>
      <c r="D29" s="80"/>
    </row>
    <row r="30" spans="1:5" x14ac:dyDescent="0.3">
      <c r="B30" s="5" t="s">
        <v>2</v>
      </c>
      <c r="C30" s="3" t="s">
        <v>12</v>
      </c>
      <c r="D30" s="80"/>
    </row>
    <row r="31" spans="1:5" ht="28.8" x14ac:dyDescent="0.3">
      <c r="B31" s="5" t="s">
        <v>2</v>
      </c>
      <c r="C31" s="3" t="s">
        <v>13</v>
      </c>
      <c r="D31" s="80"/>
    </row>
    <row r="32" spans="1:5" x14ac:dyDescent="0.3">
      <c r="B32" s="5" t="s">
        <v>32</v>
      </c>
      <c r="C32" s="3" t="s">
        <v>33</v>
      </c>
      <c r="D32" s="80"/>
    </row>
    <row r="33" spans="1:5" x14ac:dyDescent="0.3">
      <c r="B33" s="5" t="s">
        <v>32</v>
      </c>
      <c r="C33" s="3" t="s">
        <v>34</v>
      </c>
      <c r="D33" s="80"/>
    </row>
    <row r="34" spans="1:5" x14ac:dyDescent="0.3">
      <c r="B34" s="5" t="s">
        <v>32</v>
      </c>
      <c r="C34" s="3" t="s">
        <v>35</v>
      </c>
      <c r="D34" s="80"/>
    </row>
    <row r="35" spans="1:5" ht="28.8" x14ac:dyDescent="0.3">
      <c r="B35" s="5" t="s">
        <v>37</v>
      </c>
      <c r="C35" s="3" t="s">
        <v>36</v>
      </c>
      <c r="D35" s="80"/>
    </row>
    <row r="36" spans="1:5" x14ac:dyDescent="0.3">
      <c r="B36" s="5" t="s">
        <v>3</v>
      </c>
      <c r="C36" s="3" t="s">
        <v>14</v>
      </c>
      <c r="D36" s="80"/>
    </row>
    <row r="37" spans="1:5" ht="28.8" x14ac:dyDescent="0.3">
      <c r="B37" s="5" t="s">
        <v>3</v>
      </c>
      <c r="C37" s="3" t="s">
        <v>15</v>
      </c>
      <c r="D37" s="80"/>
    </row>
    <row r="38" spans="1:5" x14ac:dyDescent="0.3">
      <c r="B38" s="5" t="s">
        <v>38</v>
      </c>
      <c r="C38" s="3" t="s">
        <v>39</v>
      </c>
      <c r="D38" s="80"/>
    </row>
    <row r="39" spans="1:5" x14ac:dyDescent="0.3">
      <c r="B39" s="5" t="s">
        <v>38</v>
      </c>
      <c r="C39" s="3" t="s">
        <v>40</v>
      </c>
      <c r="D39" s="80"/>
    </row>
    <row r="40" spans="1:5" ht="28.8" x14ac:dyDescent="0.3">
      <c r="B40" s="5" t="s">
        <v>38</v>
      </c>
      <c r="C40" s="3" t="s">
        <v>41</v>
      </c>
      <c r="D40" s="80"/>
    </row>
    <row r="41" spans="1:5" ht="28.8" x14ac:dyDescent="0.3">
      <c r="B41" s="5" t="s">
        <v>38</v>
      </c>
      <c r="C41" s="3" t="s">
        <v>42</v>
      </c>
      <c r="D41" s="80"/>
    </row>
    <row r="42" spans="1:5" ht="28.8" x14ac:dyDescent="0.3">
      <c r="B42" s="5" t="s">
        <v>38</v>
      </c>
      <c r="C42" s="3" t="s">
        <v>43</v>
      </c>
      <c r="D42" s="80"/>
    </row>
    <row r="43" spans="1:5" s="2" customFormat="1" x14ac:dyDescent="0.3">
      <c r="A43" s="14"/>
      <c r="B43" s="15"/>
      <c r="C43" s="34" t="s">
        <v>155</v>
      </c>
      <c r="D43" s="43">
        <f>SUM(D27:D42)</f>
        <v>0</v>
      </c>
      <c r="E43" s="14"/>
    </row>
    <row r="44" spans="1:5" x14ac:dyDescent="0.3">
      <c r="A44" s="10"/>
      <c r="B44" s="16"/>
      <c r="C44" s="34" t="s">
        <v>153</v>
      </c>
      <c r="D44" s="34" t="str">
        <f>IF(D43&lt;32,IF(D43&gt;=1,"Onvoldoende",""),"Voldoende")</f>
        <v/>
      </c>
      <c r="E44" s="10"/>
    </row>
    <row r="45" spans="1:5" s="61" customFormat="1" ht="18" x14ac:dyDescent="0.35">
      <c r="A45" s="60"/>
      <c r="B45" s="60"/>
      <c r="C45" s="58" t="s">
        <v>9</v>
      </c>
      <c r="D45" s="60"/>
      <c r="E45" s="60"/>
    </row>
    <row r="46" spans="1:5" s="2" customFormat="1" x14ac:dyDescent="0.3">
      <c r="B46" s="2" t="s">
        <v>1</v>
      </c>
      <c r="C46" s="2" t="s">
        <v>5</v>
      </c>
      <c r="D46" s="2" t="s">
        <v>6</v>
      </c>
    </row>
    <row r="47" spans="1:5" x14ac:dyDescent="0.3">
      <c r="B47" s="5" t="s">
        <v>16</v>
      </c>
      <c r="C47" s="6" t="s">
        <v>21</v>
      </c>
      <c r="D47" s="80"/>
    </row>
    <row r="48" spans="1:5" ht="28.8" x14ac:dyDescent="0.3">
      <c r="B48" s="5" t="s">
        <v>44</v>
      </c>
      <c r="C48" s="3" t="s">
        <v>45</v>
      </c>
      <c r="D48" s="80"/>
    </row>
    <row r="49" spans="2:4" x14ac:dyDescent="0.3">
      <c r="B49" s="5" t="s">
        <v>17</v>
      </c>
      <c r="C49" s="3" t="s">
        <v>22</v>
      </c>
      <c r="D49" s="80"/>
    </row>
    <row r="50" spans="2:4" x14ac:dyDescent="0.3">
      <c r="B50" s="5" t="s">
        <v>46</v>
      </c>
      <c r="C50" s="3" t="s">
        <v>47</v>
      </c>
      <c r="D50" s="80"/>
    </row>
    <row r="51" spans="2:4" x14ac:dyDescent="0.3">
      <c r="B51" s="5" t="s">
        <v>18</v>
      </c>
      <c r="C51" s="3" t="s">
        <v>23</v>
      </c>
      <c r="D51" s="80"/>
    </row>
    <row r="52" spans="2:4" ht="28.8" x14ac:dyDescent="0.3">
      <c r="B52" s="5" t="s">
        <v>18</v>
      </c>
      <c r="C52" s="3" t="s">
        <v>24</v>
      </c>
      <c r="D52" s="80"/>
    </row>
    <row r="53" spans="2:4" x14ac:dyDescent="0.3">
      <c r="B53" s="5" t="s">
        <v>48</v>
      </c>
      <c r="C53" s="3" t="s">
        <v>49</v>
      </c>
      <c r="D53" s="80"/>
    </row>
    <row r="54" spans="2:4" x14ac:dyDescent="0.3">
      <c r="B54" s="5" t="s">
        <v>19</v>
      </c>
      <c r="C54" s="3" t="s">
        <v>25</v>
      </c>
      <c r="D54" s="80"/>
    </row>
    <row r="55" spans="2:4" x14ac:dyDescent="0.3">
      <c r="B55" s="5" t="s">
        <v>88</v>
      </c>
      <c r="C55" s="3" t="s">
        <v>89</v>
      </c>
      <c r="D55" s="80"/>
    </row>
    <row r="56" spans="2:4" x14ac:dyDescent="0.3">
      <c r="B56" s="5" t="s">
        <v>88</v>
      </c>
      <c r="C56" s="3" t="s">
        <v>90</v>
      </c>
      <c r="D56" s="80"/>
    </row>
    <row r="57" spans="2:4" x14ac:dyDescent="0.3">
      <c r="B57" s="5" t="s">
        <v>20</v>
      </c>
      <c r="C57" s="3" t="s">
        <v>26</v>
      </c>
      <c r="D57" s="80"/>
    </row>
    <row r="58" spans="2:4" x14ac:dyDescent="0.3">
      <c r="B58" s="5" t="s">
        <v>20</v>
      </c>
      <c r="C58" s="3" t="s">
        <v>27</v>
      </c>
      <c r="D58" s="80"/>
    </row>
    <row r="59" spans="2:4" x14ac:dyDescent="0.3">
      <c r="B59" s="5" t="s">
        <v>20</v>
      </c>
      <c r="C59" s="3" t="s">
        <v>28</v>
      </c>
      <c r="D59" s="80"/>
    </row>
    <row r="60" spans="2:4" x14ac:dyDescent="0.3">
      <c r="B60" s="5" t="s">
        <v>50</v>
      </c>
      <c r="C60" s="3" t="s">
        <v>51</v>
      </c>
      <c r="D60" s="80"/>
    </row>
    <row r="61" spans="2:4" x14ac:dyDescent="0.3">
      <c r="B61" s="5" t="s">
        <v>50</v>
      </c>
      <c r="C61" s="3" t="s">
        <v>52</v>
      </c>
      <c r="D61" s="80"/>
    </row>
    <row r="62" spans="2:4" x14ac:dyDescent="0.3">
      <c r="B62" s="5" t="s">
        <v>50</v>
      </c>
      <c r="C62" s="3" t="s">
        <v>53</v>
      </c>
      <c r="D62" s="80"/>
    </row>
    <row r="63" spans="2:4" x14ac:dyDescent="0.3">
      <c r="B63" s="5" t="s">
        <v>50</v>
      </c>
      <c r="C63" s="3" t="s">
        <v>54</v>
      </c>
      <c r="D63" s="80"/>
    </row>
    <row r="64" spans="2:4" x14ac:dyDescent="0.3">
      <c r="B64" s="5" t="s">
        <v>50</v>
      </c>
      <c r="C64" s="3" t="s">
        <v>55</v>
      </c>
      <c r="D64" s="80"/>
    </row>
    <row r="65" spans="1:5" x14ac:dyDescent="0.3">
      <c r="B65" s="5" t="s">
        <v>50</v>
      </c>
      <c r="C65" s="3" t="s">
        <v>56</v>
      </c>
      <c r="D65" s="80"/>
    </row>
    <row r="66" spans="1:5" x14ac:dyDescent="0.3">
      <c r="B66" s="5" t="s">
        <v>50</v>
      </c>
      <c r="C66" s="3" t="s">
        <v>57</v>
      </c>
      <c r="D66" s="80"/>
    </row>
    <row r="67" spans="1:5" x14ac:dyDescent="0.3">
      <c r="B67" s="5" t="s">
        <v>50</v>
      </c>
      <c r="C67" s="3" t="s">
        <v>58</v>
      </c>
      <c r="D67" s="80"/>
    </row>
    <row r="68" spans="1:5" s="44" customFormat="1" ht="13.8" x14ac:dyDescent="0.3">
      <c r="A68" s="34"/>
      <c r="B68" s="34"/>
      <c r="C68" s="34" t="s">
        <v>157</v>
      </c>
      <c r="D68" s="43">
        <f>SUM(D47:D67)</f>
        <v>0</v>
      </c>
      <c r="E68" s="34"/>
    </row>
    <row r="69" spans="1:5" s="44" customFormat="1" ht="13.8" x14ac:dyDescent="0.3">
      <c r="A69" s="34"/>
      <c r="B69" s="34"/>
      <c r="C69" s="34" t="s">
        <v>153</v>
      </c>
      <c r="D69" s="52" t="str">
        <f>IF(D68&lt;42,IF(D68&gt;=1,"Onvoldoende",""),"Voldoende")</f>
        <v/>
      </c>
      <c r="E69" s="34"/>
    </row>
    <row r="70" spans="1:5" s="59" customFormat="1" ht="18" x14ac:dyDescent="0.35">
      <c r="A70" s="57"/>
      <c r="B70" s="57"/>
      <c r="C70" s="58" t="s">
        <v>29</v>
      </c>
      <c r="D70" s="62"/>
      <c r="E70" s="57"/>
    </row>
    <row r="71" spans="1:5" s="2" customFormat="1" x14ac:dyDescent="0.3">
      <c r="B71" s="2" t="s">
        <v>1</v>
      </c>
      <c r="C71" s="2" t="s">
        <v>5</v>
      </c>
      <c r="D71" s="2" t="s">
        <v>6</v>
      </c>
    </row>
    <row r="72" spans="1:5" x14ac:dyDescent="0.3">
      <c r="B72" s="7" t="s">
        <v>30</v>
      </c>
      <c r="C72" s="3" t="s">
        <v>31</v>
      </c>
      <c r="D72" s="80"/>
    </row>
    <row r="73" spans="1:5" ht="28.8" x14ac:dyDescent="0.3">
      <c r="B73" s="7" t="s">
        <v>30</v>
      </c>
      <c r="C73" s="3" t="s">
        <v>59</v>
      </c>
      <c r="D73" s="80"/>
    </row>
    <row r="74" spans="1:5" ht="28.8" x14ac:dyDescent="0.3">
      <c r="B74" s="7" t="s">
        <v>30</v>
      </c>
      <c r="C74" s="3" t="s">
        <v>60</v>
      </c>
      <c r="D74" s="80"/>
    </row>
    <row r="75" spans="1:5" x14ac:dyDescent="0.3">
      <c r="B75" s="7" t="s">
        <v>30</v>
      </c>
      <c r="C75" s="3" t="s">
        <v>61</v>
      </c>
      <c r="D75" s="80"/>
    </row>
    <row r="76" spans="1:5" ht="28.8" x14ac:dyDescent="0.3">
      <c r="B76" s="7" t="s">
        <v>30</v>
      </c>
      <c r="C76" s="3" t="s">
        <v>62</v>
      </c>
      <c r="D76" s="80"/>
    </row>
    <row r="77" spans="1:5" ht="28.8" x14ac:dyDescent="0.3">
      <c r="B77" s="7" t="s">
        <v>63</v>
      </c>
      <c r="C77" s="3" t="s">
        <v>64</v>
      </c>
      <c r="D77" s="80"/>
    </row>
    <row r="78" spans="1:5" x14ac:dyDescent="0.3">
      <c r="B78" s="7" t="s">
        <v>65</v>
      </c>
      <c r="C78" s="3" t="s">
        <v>66</v>
      </c>
      <c r="D78" s="80"/>
    </row>
    <row r="79" spans="1:5" ht="43.2" x14ac:dyDescent="0.3">
      <c r="B79" s="7" t="s">
        <v>67</v>
      </c>
      <c r="C79" s="3" t="s">
        <v>68</v>
      </c>
      <c r="D79" s="80"/>
    </row>
    <row r="80" spans="1:5" x14ac:dyDescent="0.3">
      <c r="B80" s="7" t="s">
        <v>65</v>
      </c>
      <c r="C80" s="3" t="s">
        <v>69</v>
      </c>
      <c r="D80" s="80"/>
    </row>
    <row r="81" spans="1:5" ht="28.8" x14ac:dyDescent="0.3">
      <c r="B81" s="7" t="s">
        <v>65</v>
      </c>
      <c r="C81" s="3" t="s">
        <v>70</v>
      </c>
      <c r="D81" s="80"/>
    </row>
    <row r="82" spans="1:5" ht="28.8" x14ac:dyDescent="0.3">
      <c r="B82" s="7" t="s">
        <v>67</v>
      </c>
      <c r="C82" s="3" t="s">
        <v>71</v>
      </c>
      <c r="D82" s="80"/>
    </row>
    <row r="83" spans="1:5" ht="28.8" x14ac:dyDescent="0.3">
      <c r="B83" s="7" t="s">
        <v>67</v>
      </c>
      <c r="C83" s="3" t="s">
        <v>72</v>
      </c>
      <c r="D83" s="80"/>
    </row>
    <row r="84" spans="1:5" ht="28.8" x14ac:dyDescent="0.3">
      <c r="B84" s="7" t="s">
        <v>67</v>
      </c>
      <c r="C84" s="3" t="s">
        <v>128</v>
      </c>
      <c r="D84" s="80"/>
    </row>
    <row r="85" spans="1:5" s="2" customFormat="1" x14ac:dyDescent="0.3">
      <c r="A85" s="14"/>
      <c r="B85" s="15"/>
      <c r="C85" s="34" t="s">
        <v>157</v>
      </c>
      <c r="D85" s="43">
        <f>SUM(D72:D84)</f>
        <v>0</v>
      </c>
      <c r="E85" s="14"/>
    </row>
    <row r="86" spans="1:5" x14ac:dyDescent="0.3">
      <c r="A86" s="10"/>
      <c r="B86" s="13"/>
      <c r="C86" s="34" t="s">
        <v>153</v>
      </c>
      <c r="D86" s="43" t="str">
        <f>IF(D85&lt;26,IF(D85&gt;=1,"Onvoldoende",""),"Voldoende")</f>
        <v/>
      </c>
      <c r="E86" s="10"/>
    </row>
    <row r="87" spans="1:5" ht="30" customHeight="1" x14ac:dyDescent="0.3">
      <c r="A87" s="8"/>
      <c r="B87" s="9"/>
      <c r="C87" s="64"/>
      <c r="D87" s="65"/>
      <c r="E87" s="8"/>
    </row>
    <row r="88" spans="1:5" x14ac:dyDescent="0.3">
      <c r="A88" s="50"/>
      <c r="B88" s="50"/>
      <c r="C88" s="41" t="s">
        <v>130</v>
      </c>
      <c r="D88" s="53">
        <f>SUM(D43+D68+D85)</f>
        <v>0</v>
      </c>
      <c r="E88" s="50"/>
    </row>
    <row r="89" spans="1:5" x14ac:dyDescent="0.3">
      <c r="A89" s="50"/>
      <c r="B89" s="50"/>
      <c r="C89" s="41" t="s">
        <v>148</v>
      </c>
      <c r="D89" s="43" t="str">
        <f>IF(AND(D14="JA",D15="JA",D16="JA",D19="JA",D20="JA",D21="JA",D22="JA",D23="JA"),"Voldaan","Niet voldaan")</f>
        <v>Niet voldaan</v>
      </c>
      <c r="E89" s="50"/>
    </row>
    <row r="90" spans="1:5" x14ac:dyDescent="0.3">
      <c r="A90" s="50"/>
      <c r="B90" s="50"/>
      <c r="C90" s="41" t="s">
        <v>73</v>
      </c>
      <c r="D90" s="43" t="str">
        <f>IF(D43&lt;32,IF(D43&gt;=1,"Onvoldoende",""),"Voldoende")</f>
        <v/>
      </c>
      <c r="E90" s="50"/>
    </row>
    <row r="91" spans="1:5" x14ac:dyDescent="0.3">
      <c r="A91" s="50"/>
      <c r="B91" s="50"/>
      <c r="C91" s="41" t="s">
        <v>74</v>
      </c>
      <c r="D91" s="43" t="str">
        <f>IF(D68&lt;42,IF(D68&gt;=1,"Onvoldoende",""),"Voldoende")</f>
        <v/>
      </c>
      <c r="E91" s="50"/>
    </row>
    <row r="92" spans="1:5" x14ac:dyDescent="0.3">
      <c r="A92" s="50"/>
      <c r="B92" s="50"/>
      <c r="C92" s="41" t="s">
        <v>75</v>
      </c>
      <c r="D92" s="43" t="str">
        <f>IF(D85&lt;26,IF(D85&gt;=1,"Onvoldoende",""),"Voldoende")</f>
        <v/>
      </c>
      <c r="E92" s="50"/>
    </row>
    <row r="93" spans="1:5" x14ac:dyDescent="0.3">
      <c r="A93" s="50"/>
      <c r="B93" s="50"/>
      <c r="C93" s="41" t="s">
        <v>8</v>
      </c>
      <c r="D93" s="66" t="str">
        <f>IF(D88&gt;=1,4.5/(150-100)*(D88-100)+5.5,"")</f>
        <v/>
      </c>
      <c r="E93" s="50"/>
    </row>
    <row r="94" spans="1:5" ht="30" customHeight="1" x14ac:dyDescent="0.35">
      <c r="A94" s="8"/>
      <c r="B94" s="8"/>
      <c r="C94" s="17" t="s">
        <v>156</v>
      </c>
      <c r="D94" s="85" t="str">
        <f xml:space="preserve"> IF(AND(D93&gt;=5.5,D89="Voldaan",D90="Voldoende",D91="Voldoende",D92="Voldoende"),D93,"Onvoldoende")</f>
        <v>Onvoldoende</v>
      </c>
      <c r="E94" s="8"/>
    </row>
  </sheetData>
  <sheetProtection sheet="1" objects="1" scenarios="1"/>
  <dataValidations count="2">
    <dataValidation type="list" allowBlank="1" showInputMessage="1" showErrorMessage="1" sqref="D27:D42 D47:D67 D72:D84" xr:uid="{EDC90C86-8C1C-4874-8D4D-311A10B27A26}">
      <formula1>"0,1,2,3"</formula1>
    </dataValidation>
    <dataValidation type="list" allowBlank="1" showInputMessage="1" showErrorMessage="1" sqref="D14:D16 D19:D23" xr:uid="{5991CBE8-8E8F-4E66-87A0-1121211CF8B2}">
      <formula1>"JA,NEE"</formula1>
    </dataValidation>
  </dataValidations>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1DF41-233F-4159-B9CE-818C38F93697}">
  <dimension ref="A1:E104"/>
  <sheetViews>
    <sheetView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40" customWidth="1"/>
    <col min="5" max="5" width="1.44140625" style="1" customWidth="1"/>
    <col min="6" max="16384" width="9.109375" style="1"/>
  </cols>
  <sheetData>
    <row r="1" spans="1:5" x14ac:dyDescent="0.3">
      <c r="A1" s="10"/>
      <c r="B1" s="10"/>
      <c r="C1" s="10"/>
      <c r="D1" s="32"/>
      <c r="E1" s="10"/>
    </row>
    <row r="2" spans="1:5" x14ac:dyDescent="0.3">
      <c r="A2" s="10"/>
      <c r="B2" s="10"/>
      <c r="C2" s="10"/>
      <c r="D2" s="32"/>
      <c r="E2" s="10"/>
    </row>
    <row r="3" spans="1:5" x14ac:dyDescent="0.3">
      <c r="A3" s="10"/>
      <c r="B3" s="10"/>
      <c r="C3" s="10"/>
      <c r="D3" s="32"/>
      <c r="E3" s="10"/>
    </row>
    <row r="4" spans="1:5" x14ac:dyDescent="0.3">
      <c r="A4" s="10"/>
      <c r="B4" s="10"/>
      <c r="C4" s="10"/>
      <c r="D4" s="32"/>
      <c r="E4" s="10"/>
    </row>
    <row r="5" spans="1:5" x14ac:dyDescent="0.3">
      <c r="A5" s="10"/>
      <c r="B5" s="10"/>
      <c r="C5" s="10"/>
      <c r="D5" s="32"/>
      <c r="E5" s="10"/>
    </row>
    <row r="6" spans="1:5" ht="18" x14ac:dyDescent="0.35">
      <c r="A6" s="10"/>
      <c r="B6" s="10"/>
      <c r="C6" s="11" t="s">
        <v>164</v>
      </c>
      <c r="D6" s="32"/>
      <c r="E6" s="10"/>
    </row>
    <row r="7" spans="1:5" ht="18" x14ac:dyDescent="0.35">
      <c r="A7" s="10"/>
      <c r="B7" s="10"/>
      <c r="C7" s="12"/>
      <c r="D7" s="32"/>
      <c r="E7" s="10"/>
    </row>
    <row r="8" spans="1:5" x14ac:dyDescent="0.3">
      <c r="A8" s="10"/>
      <c r="B8" s="74" t="s">
        <v>137</v>
      </c>
      <c r="C8" s="77"/>
      <c r="D8" s="32"/>
      <c r="E8" s="10"/>
    </row>
    <row r="9" spans="1:5" x14ac:dyDescent="0.3">
      <c r="A9" s="10"/>
      <c r="B9" s="74" t="s">
        <v>0</v>
      </c>
      <c r="C9" s="77"/>
      <c r="D9" s="32"/>
      <c r="E9" s="10"/>
    </row>
    <row r="10" spans="1:5" x14ac:dyDescent="0.3">
      <c r="A10" s="10"/>
      <c r="B10" s="74" t="s">
        <v>161</v>
      </c>
      <c r="C10" s="77"/>
      <c r="D10" s="32"/>
      <c r="E10" s="10"/>
    </row>
    <row r="11" spans="1:5" x14ac:dyDescent="0.3">
      <c r="A11" s="10"/>
      <c r="B11" s="13"/>
      <c r="C11" s="10"/>
      <c r="D11" s="32"/>
      <c r="E11" s="10"/>
    </row>
    <row r="12" spans="1:5" s="59" customFormat="1" ht="18" x14ac:dyDescent="0.35">
      <c r="A12" s="57"/>
      <c r="B12" s="57"/>
      <c r="C12" s="58" t="s">
        <v>138</v>
      </c>
      <c r="D12" s="69"/>
      <c r="E12" s="57"/>
    </row>
    <row r="13" spans="1:5" x14ac:dyDescent="0.3">
      <c r="A13" s="21"/>
      <c r="B13" s="20"/>
      <c r="C13" s="22" t="s">
        <v>139</v>
      </c>
      <c r="D13" s="30" t="s">
        <v>154</v>
      </c>
      <c r="E13" s="21"/>
    </row>
    <row r="14" spans="1:5" x14ac:dyDescent="0.3">
      <c r="A14" s="21"/>
      <c r="B14" s="20"/>
      <c r="C14" s="23" t="s">
        <v>140</v>
      </c>
      <c r="D14" s="78"/>
      <c r="E14" s="21"/>
    </row>
    <row r="15" spans="1:5" ht="43.2" x14ac:dyDescent="0.3">
      <c r="A15" s="21"/>
      <c r="B15" s="20"/>
      <c r="C15" s="23" t="s">
        <v>141</v>
      </c>
      <c r="D15" s="78"/>
      <c r="E15" s="21"/>
    </row>
    <row r="16" spans="1:5" x14ac:dyDescent="0.3">
      <c r="A16" s="21"/>
      <c r="B16" s="20"/>
      <c r="C16" s="23" t="s">
        <v>142</v>
      </c>
      <c r="D16" s="78"/>
      <c r="E16" s="21"/>
    </row>
    <row r="17" spans="1:5" x14ac:dyDescent="0.3">
      <c r="A17" s="10"/>
      <c r="B17" s="13"/>
      <c r="C17" s="31"/>
      <c r="D17" s="32"/>
      <c r="E17" s="10"/>
    </row>
    <row r="18" spans="1:5" x14ac:dyDescent="0.3">
      <c r="A18" s="21"/>
      <c r="B18" s="20"/>
      <c r="C18" s="22" t="s">
        <v>143</v>
      </c>
      <c r="D18" s="30" t="s">
        <v>154</v>
      </c>
      <c r="E18" s="21"/>
    </row>
    <row r="19" spans="1:5" x14ac:dyDescent="0.3">
      <c r="A19" s="21"/>
      <c r="B19" s="20"/>
      <c r="C19" s="23" t="s">
        <v>144</v>
      </c>
      <c r="D19" s="78"/>
      <c r="E19" s="21"/>
    </row>
    <row r="20" spans="1:5" x14ac:dyDescent="0.3">
      <c r="A20" s="21"/>
      <c r="B20" s="20"/>
      <c r="C20" s="23" t="s">
        <v>149</v>
      </c>
      <c r="D20" s="78"/>
      <c r="E20" s="21"/>
    </row>
    <row r="21" spans="1:5" x14ac:dyDescent="0.3">
      <c r="A21" s="21"/>
      <c r="B21" s="20"/>
      <c r="C21" s="23" t="s">
        <v>145</v>
      </c>
      <c r="D21" s="78"/>
      <c r="E21" s="21"/>
    </row>
    <row r="22" spans="1:5" ht="28.8" x14ac:dyDescent="0.3">
      <c r="A22" s="21"/>
      <c r="B22" s="20"/>
      <c r="C22" s="23" t="s">
        <v>146</v>
      </c>
      <c r="D22" s="78"/>
      <c r="E22" s="21"/>
    </row>
    <row r="23" spans="1:5" x14ac:dyDescent="0.3">
      <c r="A23" s="21"/>
      <c r="B23" s="20"/>
      <c r="C23" s="73" t="s">
        <v>147</v>
      </c>
      <c r="D23" s="78"/>
      <c r="E23" s="21"/>
    </row>
    <row r="24" spans="1:5" x14ac:dyDescent="0.3">
      <c r="A24" s="10"/>
      <c r="B24" s="13"/>
      <c r="C24" s="33" t="s">
        <v>153</v>
      </c>
      <c r="D24" s="34" t="str">
        <f>IF(AND(D14="JA",D15="JA",D16="JA",D19="JA",D20="JA",D21="JA",D22="JA",D23="JA"),"Voldaan","Niet voldaan")</f>
        <v>Niet voldaan</v>
      </c>
      <c r="E24" s="10"/>
    </row>
    <row r="25" spans="1:5" s="59" customFormat="1" ht="18" x14ac:dyDescent="0.35">
      <c r="A25" s="57"/>
      <c r="B25" s="57"/>
      <c r="C25" s="58" t="s">
        <v>4</v>
      </c>
      <c r="D25" s="69"/>
      <c r="E25" s="57"/>
    </row>
    <row r="26" spans="1:5" s="2" customFormat="1" x14ac:dyDescent="0.3">
      <c r="B26" s="2" t="s">
        <v>1</v>
      </c>
      <c r="C26" s="2" t="s">
        <v>5</v>
      </c>
      <c r="D26" s="39" t="s">
        <v>6</v>
      </c>
    </row>
    <row r="27" spans="1:5" ht="28.8" x14ac:dyDescent="0.3">
      <c r="B27" s="5" t="s">
        <v>2</v>
      </c>
      <c r="C27" s="3" t="s">
        <v>7</v>
      </c>
      <c r="D27" s="79"/>
      <c r="E27" s="4"/>
    </row>
    <row r="28" spans="1:5" x14ac:dyDescent="0.3">
      <c r="B28" s="5" t="s">
        <v>2</v>
      </c>
      <c r="C28" s="3" t="s">
        <v>10</v>
      </c>
      <c r="D28" s="79"/>
    </row>
    <row r="29" spans="1:5" x14ac:dyDescent="0.3">
      <c r="B29" s="5" t="s">
        <v>2</v>
      </c>
      <c r="C29" s="3" t="s">
        <v>11</v>
      </c>
      <c r="D29" s="79"/>
    </row>
    <row r="30" spans="1:5" x14ac:dyDescent="0.3">
      <c r="B30" s="5" t="s">
        <v>2</v>
      </c>
      <c r="C30" s="3" t="s">
        <v>12</v>
      </c>
      <c r="D30" s="79"/>
    </row>
    <row r="31" spans="1:5" ht="28.8" x14ac:dyDescent="0.3">
      <c r="B31" s="5" t="s">
        <v>2</v>
      </c>
      <c r="C31" s="3" t="s">
        <v>13</v>
      </c>
      <c r="D31" s="79"/>
    </row>
    <row r="32" spans="1:5" x14ac:dyDescent="0.3">
      <c r="B32" s="5" t="s">
        <v>32</v>
      </c>
      <c r="C32" s="3" t="s">
        <v>33</v>
      </c>
      <c r="D32" s="79"/>
    </row>
    <row r="33" spans="1:5" x14ac:dyDescent="0.3">
      <c r="B33" s="5" t="s">
        <v>32</v>
      </c>
      <c r="C33" s="3" t="s">
        <v>34</v>
      </c>
      <c r="D33" s="79"/>
    </row>
    <row r="34" spans="1:5" x14ac:dyDescent="0.3">
      <c r="B34" s="5" t="s">
        <v>32</v>
      </c>
      <c r="C34" s="3" t="s">
        <v>35</v>
      </c>
      <c r="D34" s="79"/>
    </row>
    <row r="35" spans="1:5" x14ac:dyDescent="0.3">
      <c r="B35" s="5" t="s">
        <v>76</v>
      </c>
      <c r="C35" s="3" t="s">
        <v>77</v>
      </c>
      <c r="D35" s="79"/>
    </row>
    <row r="36" spans="1:5" x14ac:dyDescent="0.3">
      <c r="B36" s="5" t="s">
        <v>76</v>
      </c>
      <c r="C36" s="3" t="s">
        <v>78</v>
      </c>
      <c r="D36" s="79"/>
    </row>
    <row r="37" spans="1:5" ht="28.8" x14ac:dyDescent="0.3">
      <c r="B37" s="5" t="s">
        <v>37</v>
      </c>
      <c r="C37" s="3" t="s">
        <v>36</v>
      </c>
      <c r="D37" s="79"/>
    </row>
    <row r="38" spans="1:5" x14ac:dyDescent="0.3">
      <c r="B38" s="5" t="s">
        <v>3</v>
      </c>
      <c r="C38" s="3" t="s">
        <v>14</v>
      </c>
      <c r="D38" s="79"/>
    </row>
    <row r="39" spans="1:5" ht="28.8" x14ac:dyDescent="0.3">
      <c r="B39" s="5" t="s">
        <v>3</v>
      </c>
      <c r="C39" s="3" t="s">
        <v>15</v>
      </c>
      <c r="D39" s="79"/>
    </row>
    <row r="40" spans="1:5" x14ac:dyDescent="0.3">
      <c r="B40" s="5" t="s">
        <v>38</v>
      </c>
      <c r="C40" s="3" t="s">
        <v>39</v>
      </c>
      <c r="D40" s="79"/>
    </row>
    <row r="41" spans="1:5" x14ac:dyDescent="0.3">
      <c r="B41" s="5" t="s">
        <v>38</v>
      </c>
      <c r="C41" s="3" t="s">
        <v>40</v>
      </c>
      <c r="D41" s="79"/>
    </row>
    <row r="42" spans="1:5" ht="28.8" x14ac:dyDescent="0.3">
      <c r="B42" s="5" t="s">
        <v>38</v>
      </c>
      <c r="C42" s="3" t="s">
        <v>41</v>
      </c>
      <c r="D42" s="79"/>
    </row>
    <row r="43" spans="1:5" ht="28.8" x14ac:dyDescent="0.3">
      <c r="B43" s="5" t="s">
        <v>38</v>
      </c>
      <c r="C43" s="3" t="s">
        <v>42</v>
      </c>
      <c r="D43" s="79"/>
    </row>
    <row r="44" spans="1:5" ht="28.8" x14ac:dyDescent="0.3">
      <c r="B44" s="5" t="s">
        <v>38</v>
      </c>
      <c r="C44" s="3" t="s">
        <v>43</v>
      </c>
      <c r="D44" s="79"/>
    </row>
    <row r="45" spans="1:5" ht="28.8" x14ac:dyDescent="0.3">
      <c r="B45" s="5" t="s">
        <v>79</v>
      </c>
      <c r="C45" s="3" t="s">
        <v>80</v>
      </c>
      <c r="D45" s="79"/>
    </row>
    <row r="46" spans="1:5" x14ac:dyDescent="0.3">
      <c r="B46" s="5" t="s">
        <v>79</v>
      </c>
      <c r="C46" s="3" t="s">
        <v>81</v>
      </c>
      <c r="D46" s="79"/>
    </row>
    <row r="47" spans="1:5" x14ac:dyDescent="0.3">
      <c r="B47" s="5" t="s">
        <v>79</v>
      </c>
      <c r="C47" s="3" t="s">
        <v>82</v>
      </c>
      <c r="D47" s="79"/>
    </row>
    <row r="48" spans="1:5" s="44" customFormat="1" ht="13.8" x14ac:dyDescent="0.3">
      <c r="A48" s="34"/>
      <c r="B48" s="34"/>
      <c r="C48" s="34" t="s">
        <v>157</v>
      </c>
      <c r="D48" s="43">
        <f>SUM(D27:D47)</f>
        <v>0</v>
      </c>
      <c r="E48" s="34"/>
    </row>
    <row r="49" spans="1:5" s="46" customFormat="1" ht="13.8" x14ac:dyDescent="0.3">
      <c r="A49" s="45"/>
      <c r="B49" s="45"/>
      <c r="C49" s="34" t="s">
        <v>153</v>
      </c>
      <c r="D49" s="34" t="str">
        <f>IF(D48&lt;39,IF(D48&gt;=1,"Onvoldoende",""),"Voldoende")</f>
        <v/>
      </c>
      <c r="E49" s="45"/>
    </row>
    <row r="50" spans="1:5" s="61" customFormat="1" ht="18" x14ac:dyDescent="0.35">
      <c r="A50" s="60"/>
      <c r="B50" s="60"/>
      <c r="C50" s="58" t="s">
        <v>9</v>
      </c>
      <c r="D50" s="70"/>
      <c r="E50" s="60"/>
    </row>
    <row r="51" spans="1:5" s="2" customFormat="1" x14ac:dyDescent="0.3">
      <c r="B51" s="2" t="s">
        <v>1</v>
      </c>
      <c r="C51" s="2" t="s">
        <v>5</v>
      </c>
      <c r="D51" s="39" t="s">
        <v>6</v>
      </c>
    </row>
    <row r="52" spans="1:5" s="2" customFormat="1" x14ac:dyDescent="0.3">
      <c r="B52" s="18" t="s">
        <v>16</v>
      </c>
      <c r="C52" s="19" t="s">
        <v>21</v>
      </c>
      <c r="D52" s="81"/>
    </row>
    <row r="53" spans="1:5" s="2" customFormat="1" ht="28.8" x14ac:dyDescent="0.3">
      <c r="B53" s="18" t="s">
        <v>44</v>
      </c>
      <c r="C53" s="19" t="s">
        <v>45</v>
      </c>
      <c r="D53" s="81"/>
    </row>
    <row r="54" spans="1:5" s="2" customFormat="1" x14ac:dyDescent="0.3">
      <c r="B54" s="18" t="s">
        <v>83</v>
      </c>
      <c r="C54" s="19" t="s">
        <v>84</v>
      </c>
      <c r="D54" s="81"/>
    </row>
    <row r="55" spans="1:5" s="2" customFormat="1" x14ac:dyDescent="0.3">
      <c r="B55" s="18" t="s">
        <v>17</v>
      </c>
      <c r="C55" s="19" t="s">
        <v>22</v>
      </c>
      <c r="D55" s="81"/>
    </row>
    <row r="56" spans="1:5" s="2" customFormat="1" x14ac:dyDescent="0.3">
      <c r="B56" s="18" t="s">
        <v>46</v>
      </c>
      <c r="C56" s="19" t="s">
        <v>47</v>
      </c>
      <c r="D56" s="81"/>
    </row>
    <row r="57" spans="1:5" s="2" customFormat="1" x14ac:dyDescent="0.3">
      <c r="B57" s="18" t="s">
        <v>18</v>
      </c>
      <c r="C57" s="19" t="s">
        <v>23</v>
      </c>
      <c r="D57" s="81"/>
    </row>
    <row r="58" spans="1:5" s="2" customFormat="1" ht="28.8" x14ac:dyDescent="0.3">
      <c r="B58" s="18" t="s">
        <v>18</v>
      </c>
      <c r="C58" s="19" t="s">
        <v>24</v>
      </c>
      <c r="D58" s="81"/>
    </row>
    <row r="59" spans="1:5" s="2" customFormat="1" x14ac:dyDescent="0.3">
      <c r="B59" s="18" t="s">
        <v>48</v>
      </c>
      <c r="C59" s="19" t="s">
        <v>49</v>
      </c>
      <c r="D59" s="81"/>
    </row>
    <row r="60" spans="1:5" s="2" customFormat="1" ht="28.8" x14ac:dyDescent="0.3">
      <c r="B60" s="18" t="s">
        <v>85</v>
      </c>
      <c r="C60" s="19" t="s">
        <v>86</v>
      </c>
      <c r="D60" s="81"/>
    </row>
    <row r="61" spans="1:5" s="2" customFormat="1" x14ac:dyDescent="0.3">
      <c r="B61" s="18" t="s">
        <v>85</v>
      </c>
      <c r="C61" s="19" t="s">
        <v>87</v>
      </c>
      <c r="D61" s="81"/>
    </row>
    <row r="62" spans="1:5" x14ac:dyDescent="0.3">
      <c r="B62" s="5" t="s">
        <v>19</v>
      </c>
      <c r="C62" s="19" t="s">
        <v>25</v>
      </c>
      <c r="D62" s="81"/>
    </row>
    <row r="63" spans="1:5" x14ac:dyDescent="0.3">
      <c r="B63" s="5" t="s">
        <v>88</v>
      </c>
      <c r="C63" s="19" t="s">
        <v>89</v>
      </c>
      <c r="D63" s="81"/>
    </row>
    <row r="64" spans="1:5" x14ac:dyDescent="0.3">
      <c r="B64" s="5" t="s">
        <v>88</v>
      </c>
      <c r="C64" s="19" t="s">
        <v>90</v>
      </c>
      <c r="D64" s="81"/>
    </row>
    <row r="65" spans="2:4" ht="28.8" x14ac:dyDescent="0.3">
      <c r="B65" s="5" t="s">
        <v>91</v>
      </c>
      <c r="C65" s="19" t="s">
        <v>92</v>
      </c>
      <c r="D65" s="81"/>
    </row>
    <row r="66" spans="2:4" x14ac:dyDescent="0.3">
      <c r="B66" s="5" t="s">
        <v>91</v>
      </c>
      <c r="C66" s="19" t="s">
        <v>93</v>
      </c>
      <c r="D66" s="81"/>
    </row>
    <row r="67" spans="2:4" ht="28.8" x14ac:dyDescent="0.3">
      <c r="B67" s="5" t="s">
        <v>91</v>
      </c>
      <c r="C67" s="19" t="s">
        <v>94</v>
      </c>
      <c r="D67" s="81"/>
    </row>
    <row r="68" spans="2:4" x14ac:dyDescent="0.3">
      <c r="B68" s="5" t="s">
        <v>91</v>
      </c>
      <c r="C68" s="19" t="s">
        <v>95</v>
      </c>
      <c r="D68" s="81"/>
    </row>
    <row r="69" spans="2:4" x14ac:dyDescent="0.3">
      <c r="B69" s="5" t="s">
        <v>20</v>
      </c>
      <c r="C69" s="19" t="s">
        <v>26</v>
      </c>
      <c r="D69" s="81"/>
    </row>
    <row r="70" spans="2:4" x14ac:dyDescent="0.3">
      <c r="B70" s="5" t="s">
        <v>20</v>
      </c>
      <c r="C70" s="19" t="s">
        <v>27</v>
      </c>
      <c r="D70" s="81"/>
    </row>
    <row r="71" spans="2:4" x14ac:dyDescent="0.3">
      <c r="B71" s="5" t="s">
        <v>20</v>
      </c>
      <c r="C71" s="19" t="s">
        <v>28</v>
      </c>
      <c r="D71" s="81"/>
    </row>
    <row r="72" spans="2:4" x14ac:dyDescent="0.3">
      <c r="B72" s="5" t="s">
        <v>50</v>
      </c>
      <c r="C72" s="19" t="s">
        <v>51</v>
      </c>
      <c r="D72" s="81"/>
    </row>
    <row r="73" spans="2:4" x14ac:dyDescent="0.3">
      <c r="B73" s="5" t="s">
        <v>50</v>
      </c>
      <c r="C73" s="19" t="s">
        <v>52</v>
      </c>
      <c r="D73" s="81"/>
    </row>
    <row r="74" spans="2:4" x14ac:dyDescent="0.3">
      <c r="B74" s="5" t="s">
        <v>50</v>
      </c>
      <c r="C74" s="19" t="s">
        <v>53</v>
      </c>
      <c r="D74" s="81"/>
    </row>
    <row r="75" spans="2:4" x14ac:dyDescent="0.3">
      <c r="B75" s="5" t="s">
        <v>50</v>
      </c>
      <c r="C75" s="19" t="s">
        <v>54</v>
      </c>
      <c r="D75" s="81"/>
    </row>
    <row r="76" spans="2:4" x14ac:dyDescent="0.3">
      <c r="B76" s="5" t="s">
        <v>50</v>
      </c>
      <c r="C76" s="19" t="s">
        <v>55</v>
      </c>
      <c r="D76" s="81"/>
    </row>
    <row r="77" spans="2:4" x14ac:dyDescent="0.3">
      <c r="B77" s="5" t="s">
        <v>50</v>
      </c>
      <c r="C77" s="19" t="s">
        <v>56</v>
      </c>
      <c r="D77" s="81"/>
    </row>
    <row r="78" spans="2:4" x14ac:dyDescent="0.3">
      <c r="B78" s="5" t="s">
        <v>50</v>
      </c>
      <c r="C78" s="19" t="s">
        <v>57</v>
      </c>
      <c r="D78" s="81"/>
    </row>
    <row r="79" spans="2:4" x14ac:dyDescent="0.3">
      <c r="B79" s="5" t="s">
        <v>50</v>
      </c>
      <c r="C79" s="19" t="s">
        <v>58</v>
      </c>
      <c r="D79" s="81"/>
    </row>
    <row r="80" spans="2:4" x14ac:dyDescent="0.3">
      <c r="B80" s="5" t="s">
        <v>96</v>
      </c>
      <c r="C80" s="19" t="s">
        <v>97</v>
      </c>
      <c r="D80" s="81"/>
    </row>
    <row r="81" spans="1:5" x14ac:dyDescent="0.3">
      <c r="B81" s="5" t="s">
        <v>96</v>
      </c>
      <c r="C81" s="19" t="s">
        <v>98</v>
      </c>
      <c r="D81" s="81"/>
    </row>
    <row r="82" spans="1:5" x14ac:dyDescent="0.3">
      <c r="B82" s="5" t="s">
        <v>96</v>
      </c>
      <c r="C82" s="19" t="s">
        <v>99</v>
      </c>
      <c r="D82" s="81"/>
    </row>
    <row r="83" spans="1:5" ht="28.8" x14ac:dyDescent="0.3">
      <c r="B83" s="5" t="s">
        <v>96</v>
      </c>
      <c r="C83" s="19" t="s">
        <v>100</v>
      </c>
      <c r="D83" s="81"/>
    </row>
    <row r="84" spans="1:5" ht="28.8" x14ac:dyDescent="0.3">
      <c r="B84" s="5" t="s">
        <v>96</v>
      </c>
      <c r="C84" s="19" t="s">
        <v>101</v>
      </c>
      <c r="D84" s="81"/>
    </row>
    <row r="85" spans="1:5" s="2" customFormat="1" x14ac:dyDescent="0.3">
      <c r="A85" s="14"/>
      <c r="B85" s="15"/>
      <c r="C85" s="34" t="s">
        <v>157</v>
      </c>
      <c r="D85" s="43">
        <f>SUM(D52:D84)</f>
        <v>0</v>
      </c>
      <c r="E85" s="14"/>
    </row>
    <row r="86" spans="1:5" x14ac:dyDescent="0.3">
      <c r="A86" s="10"/>
      <c r="B86" s="16"/>
      <c r="C86" s="34" t="s">
        <v>153</v>
      </c>
      <c r="D86" s="51" t="str">
        <f>IF(D85&lt;60,IF(D85&gt;=1,"Onvoldoende",""),"Voldoende")</f>
        <v/>
      </c>
      <c r="E86" s="10"/>
    </row>
    <row r="87" spans="1:5" s="59" customFormat="1" ht="18" x14ac:dyDescent="0.35">
      <c r="A87" s="57"/>
      <c r="B87" s="57"/>
      <c r="C87" s="58" t="s">
        <v>29</v>
      </c>
      <c r="D87" s="71"/>
      <c r="E87" s="57"/>
    </row>
    <row r="88" spans="1:5" s="2" customFormat="1" x14ac:dyDescent="0.3">
      <c r="B88" s="2" t="s">
        <v>1</v>
      </c>
      <c r="C88" s="2" t="s">
        <v>5</v>
      </c>
      <c r="D88" s="39" t="s">
        <v>6</v>
      </c>
    </row>
    <row r="89" spans="1:5" ht="28.8" x14ac:dyDescent="0.3">
      <c r="B89" s="7" t="s">
        <v>102</v>
      </c>
      <c r="C89" s="3" t="s">
        <v>103</v>
      </c>
      <c r="D89" s="79"/>
    </row>
    <row r="90" spans="1:5" ht="28.8" x14ac:dyDescent="0.3">
      <c r="B90" s="7" t="s">
        <v>132</v>
      </c>
      <c r="C90" s="3" t="s">
        <v>104</v>
      </c>
      <c r="D90" s="79"/>
    </row>
    <row r="91" spans="1:5" ht="28.8" x14ac:dyDescent="0.3">
      <c r="B91" s="7" t="s">
        <v>102</v>
      </c>
      <c r="C91" s="3" t="s">
        <v>105</v>
      </c>
      <c r="D91" s="79"/>
    </row>
    <row r="92" spans="1:5" ht="28.8" x14ac:dyDescent="0.3">
      <c r="B92" s="7" t="s">
        <v>106</v>
      </c>
      <c r="C92" s="3" t="s">
        <v>107</v>
      </c>
      <c r="D92" s="79"/>
    </row>
    <row r="93" spans="1:5" ht="28.8" x14ac:dyDescent="0.3">
      <c r="B93" s="7" t="s">
        <v>102</v>
      </c>
      <c r="C93" s="3" t="s">
        <v>108</v>
      </c>
      <c r="D93" s="79"/>
    </row>
    <row r="94" spans="1:5" ht="43.2" x14ac:dyDescent="0.3">
      <c r="B94" s="7" t="s">
        <v>133</v>
      </c>
      <c r="C94" s="3" t="s">
        <v>110</v>
      </c>
      <c r="D94" s="79"/>
    </row>
    <row r="95" spans="1:5" s="44" customFormat="1" ht="13.8" x14ac:dyDescent="0.3">
      <c r="A95" s="34"/>
      <c r="B95" s="34"/>
      <c r="C95" s="34" t="s">
        <v>157</v>
      </c>
      <c r="D95" s="43">
        <f>SUM(D89:D94)</f>
        <v>0</v>
      </c>
      <c r="E95" s="34"/>
    </row>
    <row r="96" spans="1:5" s="44" customFormat="1" ht="13.8" x14ac:dyDescent="0.3">
      <c r="A96" s="34"/>
      <c r="B96" s="34"/>
      <c r="C96" s="34" t="s">
        <v>153</v>
      </c>
      <c r="D96" s="43" t="str">
        <f>IF(D95&lt;9,IF(D95&gt;=1,"Onvoldoende",""),"Voldoende")</f>
        <v/>
      </c>
      <c r="E96" s="34"/>
    </row>
    <row r="97" spans="1:5" s="42" customFormat="1" ht="30" customHeight="1" x14ac:dyDescent="0.3">
      <c r="A97" s="68"/>
      <c r="B97" s="68"/>
      <c r="C97" s="68"/>
      <c r="D97" s="65"/>
      <c r="E97" s="68"/>
    </row>
    <row r="98" spans="1:5" x14ac:dyDescent="0.3">
      <c r="A98" s="50"/>
      <c r="B98" s="50"/>
      <c r="C98" s="34" t="s">
        <v>131</v>
      </c>
      <c r="D98" s="43">
        <f>SUM(D48+D85+D95)</f>
        <v>0</v>
      </c>
      <c r="E98" s="50"/>
    </row>
    <row r="99" spans="1:5" x14ac:dyDescent="0.3">
      <c r="A99" s="50"/>
      <c r="B99" s="50"/>
      <c r="C99" s="34" t="s">
        <v>148</v>
      </c>
      <c r="D99" s="43" t="str">
        <f>IF(AND(D14="JA",D15="JA",D16="JA",D19="JA",D20="JA",D21="JA",D22="JA",D23="JA"),"Voldaan","Niet voldaan")</f>
        <v>Niet voldaan</v>
      </c>
      <c r="E99" s="50"/>
    </row>
    <row r="100" spans="1:5" x14ac:dyDescent="0.3">
      <c r="A100" s="50"/>
      <c r="B100" s="50"/>
      <c r="C100" s="34" t="s">
        <v>73</v>
      </c>
      <c r="D100" s="43" t="str">
        <f>IF(D48&lt;39,IF(D48&gt;=1,"Onvoldoende",""),"Voldoende")</f>
        <v/>
      </c>
      <c r="E100" s="50"/>
    </row>
    <row r="101" spans="1:5" x14ac:dyDescent="0.3">
      <c r="A101" s="50"/>
      <c r="B101" s="50"/>
      <c r="C101" s="34" t="s">
        <v>74</v>
      </c>
      <c r="D101" s="43" t="str">
        <f>IF(D85&lt;60,IF(D85&gt;=1,"Onvoldoende",""),"Voldoende")</f>
        <v/>
      </c>
      <c r="E101" s="50"/>
    </row>
    <row r="102" spans="1:5" x14ac:dyDescent="0.3">
      <c r="A102" s="50"/>
      <c r="B102" s="50"/>
      <c r="C102" s="34" t="s">
        <v>75</v>
      </c>
      <c r="D102" s="43" t="str">
        <f>IF(D95&lt;9,IF(D95&gt;=1,"Onvoldoende",""),"Voldoende")</f>
        <v/>
      </c>
      <c r="E102" s="50"/>
    </row>
    <row r="103" spans="1:5" x14ac:dyDescent="0.3">
      <c r="A103" s="50"/>
      <c r="B103" s="50"/>
      <c r="C103" s="34" t="s">
        <v>8</v>
      </c>
      <c r="D103" s="52" t="str">
        <f>IF(D98&gt;=1,4.5/(180-108)*(D98-108)+5.5,"")</f>
        <v/>
      </c>
      <c r="E103" s="50"/>
    </row>
    <row r="104" spans="1:5" ht="30" customHeight="1" x14ac:dyDescent="0.35">
      <c r="A104" s="8"/>
      <c r="B104" s="8"/>
      <c r="C104" s="17" t="s">
        <v>156</v>
      </c>
      <c r="D104" s="85" t="str">
        <f xml:space="preserve"> IF(AND(D103&gt;=5.5,D99="Voldaan",D100="Voldoende",D101="Voldoende",D102="Voldoende"),D103,"Onvoldoende")</f>
        <v>Onvoldoende</v>
      </c>
      <c r="E104" s="8"/>
    </row>
  </sheetData>
  <sheetProtection sheet="1" objects="1" scenarios="1"/>
  <dataValidations count="2">
    <dataValidation type="list" allowBlank="1" showInputMessage="1" showErrorMessage="1" sqref="D27:D47 D89:D94 D52:D84" xr:uid="{2B6519F0-3E31-4613-8699-0EA053B8E738}">
      <formula1>"0,1,2,3"</formula1>
    </dataValidation>
    <dataValidation type="list" allowBlank="1" showInputMessage="1" showErrorMessage="1" sqref="D14:D16 D19:D23" xr:uid="{EC3749AD-32F1-4F98-99A4-CA809A1A8E81}">
      <formula1>"JA,NEE"</formula1>
    </dataValidation>
  </dataValidations>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7DADC-0A11-4CD1-9A67-2C5400A76487}">
  <dimension ref="A1:E104"/>
  <sheetViews>
    <sheetView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40" customWidth="1"/>
    <col min="5" max="5" width="1.44140625" style="1" customWidth="1"/>
    <col min="6" max="16384" width="9.109375" style="1"/>
  </cols>
  <sheetData>
    <row r="1" spans="1:5" x14ac:dyDescent="0.3">
      <c r="A1" s="10"/>
      <c r="B1" s="10"/>
      <c r="C1" s="10"/>
      <c r="D1" s="32"/>
      <c r="E1" s="10"/>
    </row>
    <row r="2" spans="1:5" x14ac:dyDescent="0.3">
      <c r="A2" s="10"/>
      <c r="B2" s="10"/>
      <c r="C2" s="10"/>
      <c r="D2" s="32"/>
      <c r="E2" s="10"/>
    </row>
    <row r="3" spans="1:5" x14ac:dyDescent="0.3">
      <c r="A3" s="10"/>
      <c r="B3" s="10"/>
      <c r="C3" s="10"/>
      <c r="D3" s="32"/>
      <c r="E3" s="10"/>
    </row>
    <row r="4" spans="1:5" x14ac:dyDescent="0.3">
      <c r="A4" s="10"/>
      <c r="B4" s="10"/>
      <c r="C4" s="10"/>
      <c r="D4" s="32"/>
      <c r="E4" s="10"/>
    </row>
    <row r="5" spans="1:5" x14ac:dyDescent="0.3">
      <c r="A5" s="10"/>
      <c r="B5" s="10"/>
      <c r="C5" s="10"/>
      <c r="D5" s="32"/>
      <c r="E5" s="10"/>
    </row>
    <row r="6" spans="1:5" ht="18" x14ac:dyDescent="0.35">
      <c r="A6" s="10"/>
      <c r="B6" s="10"/>
      <c r="C6" s="11" t="s">
        <v>165</v>
      </c>
      <c r="D6" s="32"/>
      <c r="E6" s="10"/>
    </row>
    <row r="7" spans="1:5" ht="18" x14ac:dyDescent="0.35">
      <c r="A7" s="10"/>
      <c r="B7" s="10"/>
      <c r="C7" s="12"/>
      <c r="D7" s="32"/>
      <c r="E7" s="10"/>
    </row>
    <row r="8" spans="1:5" x14ac:dyDescent="0.3">
      <c r="A8" s="10"/>
      <c r="B8" s="76" t="s">
        <v>137</v>
      </c>
      <c r="C8" s="82"/>
      <c r="D8" s="32"/>
      <c r="E8" s="10"/>
    </row>
    <row r="9" spans="1:5" x14ac:dyDescent="0.3">
      <c r="A9" s="10"/>
      <c r="B9" s="76" t="s">
        <v>0</v>
      </c>
      <c r="C9" s="82"/>
      <c r="D9" s="32"/>
      <c r="E9" s="10"/>
    </row>
    <row r="10" spans="1:5" x14ac:dyDescent="0.3">
      <c r="A10" s="10"/>
      <c r="B10" s="76" t="s">
        <v>161</v>
      </c>
      <c r="C10" s="82"/>
      <c r="D10" s="32"/>
      <c r="E10" s="10"/>
    </row>
    <row r="11" spans="1:5" x14ac:dyDescent="0.3">
      <c r="A11" s="10"/>
      <c r="B11" s="13"/>
      <c r="C11" s="10"/>
      <c r="D11" s="32"/>
      <c r="E11" s="10"/>
    </row>
    <row r="12" spans="1:5" s="59" customFormat="1" ht="18" x14ac:dyDescent="0.35">
      <c r="A12" s="57"/>
      <c r="B12" s="57"/>
      <c r="C12" s="58" t="s">
        <v>138</v>
      </c>
      <c r="D12" s="69"/>
      <c r="E12" s="57"/>
    </row>
    <row r="13" spans="1:5" x14ac:dyDescent="0.3">
      <c r="A13" s="21"/>
      <c r="B13" s="20"/>
      <c r="C13" s="22" t="s">
        <v>139</v>
      </c>
      <c r="D13" s="30" t="s">
        <v>154</v>
      </c>
      <c r="E13" s="21"/>
    </row>
    <row r="14" spans="1:5" x14ac:dyDescent="0.3">
      <c r="A14" s="21"/>
      <c r="B14" s="20"/>
      <c r="C14" s="23" t="s">
        <v>140</v>
      </c>
      <c r="D14" s="78"/>
      <c r="E14" s="21"/>
    </row>
    <row r="15" spans="1:5" ht="43.2" x14ac:dyDescent="0.3">
      <c r="A15" s="21"/>
      <c r="B15" s="20"/>
      <c r="C15" s="23" t="s">
        <v>141</v>
      </c>
      <c r="D15" s="78"/>
      <c r="E15" s="21"/>
    </row>
    <row r="16" spans="1:5" x14ac:dyDescent="0.3">
      <c r="A16" s="21"/>
      <c r="B16" s="20"/>
      <c r="C16" s="23" t="s">
        <v>142</v>
      </c>
      <c r="D16" s="78"/>
      <c r="E16" s="21"/>
    </row>
    <row r="17" spans="1:5" x14ac:dyDescent="0.3">
      <c r="A17" s="10"/>
      <c r="B17" s="13"/>
      <c r="C17" s="31"/>
      <c r="D17" s="32"/>
      <c r="E17" s="10"/>
    </row>
    <row r="18" spans="1:5" x14ac:dyDescent="0.3">
      <c r="A18" s="21"/>
      <c r="B18" s="20"/>
      <c r="C18" s="22" t="s">
        <v>143</v>
      </c>
      <c r="D18" s="30" t="s">
        <v>154</v>
      </c>
      <c r="E18" s="21"/>
    </row>
    <row r="19" spans="1:5" s="25" customFormat="1" x14ac:dyDescent="0.3">
      <c r="A19" s="24"/>
      <c r="B19" s="24"/>
      <c r="C19" s="23" t="s">
        <v>144</v>
      </c>
      <c r="D19" s="78"/>
      <c r="E19" s="24"/>
    </row>
    <row r="20" spans="1:5" x14ac:dyDescent="0.3">
      <c r="A20" s="21"/>
      <c r="B20" s="20"/>
      <c r="C20" s="23" t="s">
        <v>149</v>
      </c>
      <c r="D20" s="78"/>
      <c r="E20" s="21"/>
    </row>
    <row r="21" spans="1:5" x14ac:dyDescent="0.3">
      <c r="A21" s="21"/>
      <c r="B21" s="20"/>
      <c r="C21" s="23" t="s">
        <v>145</v>
      </c>
      <c r="D21" s="78"/>
      <c r="E21" s="21"/>
    </row>
    <row r="22" spans="1:5" ht="28.8" x14ac:dyDescent="0.3">
      <c r="A22" s="21"/>
      <c r="B22" s="20"/>
      <c r="C22" s="23" t="s">
        <v>146</v>
      </c>
      <c r="D22" s="78"/>
      <c r="E22" s="21"/>
    </row>
    <row r="23" spans="1:5" x14ac:dyDescent="0.3">
      <c r="A23" s="21"/>
      <c r="B23" s="20"/>
      <c r="C23" s="73" t="s">
        <v>147</v>
      </c>
      <c r="D23" s="78"/>
      <c r="E23" s="21"/>
    </row>
    <row r="24" spans="1:5" x14ac:dyDescent="0.3">
      <c r="A24" s="10"/>
      <c r="B24" s="13"/>
      <c r="C24" s="33" t="s">
        <v>153</v>
      </c>
      <c r="D24" s="34" t="str">
        <f>IF(AND(D14="JA",D15="JA",D16="JA",D19="JA",D20="JA",D21="JA",D22="JA",D23="JA"),"Voldaan","Niet voldaan")</f>
        <v>Niet voldaan</v>
      </c>
      <c r="E24" s="10"/>
    </row>
    <row r="25" spans="1:5" s="59" customFormat="1" ht="18" x14ac:dyDescent="0.35">
      <c r="A25" s="57"/>
      <c r="B25" s="57"/>
      <c r="C25" s="58" t="s">
        <v>4</v>
      </c>
      <c r="D25" s="69"/>
      <c r="E25" s="57"/>
    </row>
    <row r="26" spans="1:5" s="2" customFormat="1" x14ac:dyDescent="0.3">
      <c r="B26" s="2" t="s">
        <v>1</v>
      </c>
      <c r="C26" s="2" t="s">
        <v>5</v>
      </c>
      <c r="D26" s="39" t="s">
        <v>6</v>
      </c>
    </row>
    <row r="27" spans="1:5" ht="28.8" x14ac:dyDescent="0.3">
      <c r="B27" s="5" t="s">
        <v>2</v>
      </c>
      <c r="C27" s="3" t="s">
        <v>7</v>
      </c>
      <c r="D27" s="79"/>
      <c r="E27" s="4"/>
    </row>
    <row r="28" spans="1:5" x14ac:dyDescent="0.3">
      <c r="B28" s="5" t="s">
        <v>2</v>
      </c>
      <c r="C28" s="3" t="s">
        <v>10</v>
      </c>
      <c r="D28" s="79"/>
    </row>
    <row r="29" spans="1:5" x14ac:dyDescent="0.3">
      <c r="B29" s="5" t="s">
        <v>2</v>
      </c>
      <c r="C29" s="3" t="s">
        <v>11</v>
      </c>
      <c r="D29" s="79"/>
    </row>
    <row r="30" spans="1:5" x14ac:dyDescent="0.3">
      <c r="B30" s="5" t="s">
        <v>2</v>
      </c>
      <c r="C30" s="3" t="s">
        <v>12</v>
      </c>
      <c r="D30" s="79"/>
    </row>
    <row r="31" spans="1:5" ht="28.8" x14ac:dyDescent="0.3">
      <c r="B31" s="5" t="s">
        <v>2</v>
      </c>
      <c r="C31" s="3" t="s">
        <v>13</v>
      </c>
      <c r="D31" s="79"/>
    </row>
    <row r="32" spans="1:5" x14ac:dyDescent="0.3">
      <c r="B32" s="5" t="s">
        <v>32</v>
      </c>
      <c r="C32" s="3" t="s">
        <v>33</v>
      </c>
      <c r="D32" s="79"/>
    </row>
    <row r="33" spans="1:5" x14ac:dyDescent="0.3">
      <c r="B33" s="5" t="s">
        <v>32</v>
      </c>
      <c r="C33" s="3" t="s">
        <v>34</v>
      </c>
      <c r="D33" s="79"/>
    </row>
    <row r="34" spans="1:5" x14ac:dyDescent="0.3">
      <c r="B34" s="5" t="s">
        <v>32</v>
      </c>
      <c r="C34" s="3" t="s">
        <v>35</v>
      </c>
      <c r="D34" s="79"/>
    </row>
    <row r="35" spans="1:5" x14ac:dyDescent="0.3">
      <c r="B35" s="5" t="s">
        <v>76</v>
      </c>
      <c r="C35" s="3" t="s">
        <v>77</v>
      </c>
      <c r="D35" s="79"/>
    </row>
    <row r="36" spans="1:5" x14ac:dyDescent="0.3">
      <c r="B36" s="5" t="s">
        <v>76</v>
      </c>
      <c r="C36" s="3" t="s">
        <v>78</v>
      </c>
      <c r="D36" s="79"/>
    </row>
    <row r="37" spans="1:5" ht="28.8" x14ac:dyDescent="0.3">
      <c r="B37" s="5" t="s">
        <v>37</v>
      </c>
      <c r="C37" s="3" t="s">
        <v>36</v>
      </c>
      <c r="D37" s="79"/>
    </row>
    <row r="38" spans="1:5" x14ac:dyDescent="0.3">
      <c r="B38" s="5" t="s">
        <v>3</v>
      </c>
      <c r="C38" s="3" t="s">
        <v>14</v>
      </c>
      <c r="D38" s="79"/>
    </row>
    <row r="39" spans="1:5" ht="28.8" x14ac:dyDescent="0.3">
      <c r="B39" s="5" t="s">
        <v>3</v>
      </c>
      <c r="C39" s="3" t="s">
        <v>15</v>
      </c>
      <c r="D39" s="79"/>
    </row>
    <row r="40" spans="1:5" x14ac:dyDescent="0.3">
      <c r="B40" s="5" t="s">
        <v>38</v>
      </c>
      <c r="C40" s="3" t="s">
        <v>39</v>
      </c>
      <c r="D40" s="79"/>
    </row>
    <row r="41" spans="1:5" x14ac:dyDescent="0.3">
      <c r="B41" s="5" t="s">
        <v>38</v>
      </c>
      <c r="C41" s="3" t="s">
        <v>40</v>
      </c>
      <c r="D41" s="79"/>
    </row>
    <row r="42" spans="1:5" ht="28.8" x14ac:dyDescent="0.3">
      <c r="B42" s="5" t="s">
        <v>38</v>
      </c>
      <c r="C42" s="3" t="s">
        <v>41</v>
      </c>
      <c r="D42" s="79"/>
    </row>
    <row r="43" spans="1:5" ht="28.8" x14ac:dyDescent="0.3">
      <c r="B43" s="5" t="s">
        <v>38</v>
      </c>
      <c r="C43" s="3" t="s">
        <v>42</v>
      </c>
      <c r="D43" s="79"/>
    </row>
    <row r="44" spans="1:5" ht="28.8" x14ac:dyDescent="0.3">
      <c r="B44" s="5" t="s">
        <v>38</v>
      </c>
      <c r="C44" s="3" t="s">
        <v>43</v>
      </c>
      <c r="D44" s="79"/>
    </row>
    <row r="45" spans="1:5" ht="28.8" x14ac:dyDescent="0.3">
      <c r="B45" s="5" t="s">
        <v>79</v>
      </c>
      <c r="C45" s="3" t="s">
        <v>80</v>
      </c>
      <c r="D45" s="79"/>
    </row>
    <row r="46" spans="1:5" x14ac:dyDescent="0.3">
      <c r="B46" s="5" t="s">
        <v>79</v>
      </c>
      <c r="C46" s="3" t="s">
        <v>81</v>
      </c>
      <c r="D46" s="79"/>
    </row>
    <row r="47" spans="1:5" x14ac:dyDescent="0.3">
      <c r="B47" s="5" t="s">
        <v>79</v>
      </c>
      <c r="C47" s="3" t="s">
        <v>82</v>
      </c>
      <c r="D47" s="79"/>
    </row>
    <row r="48" spans="1:5" s="44" customFormat="1" ht="15" customHeight="1" x14ac:dyDescent="0.3">
      <c r="A48" s="34"/>
      <c r="B48" s="34"/>
      <c r="C48" s="34" t="s">
        <v>157</v>
      </c>
      <c r="D48" s="43">
        <f>SUM(D27:D47)</f>
        <v>0</v>
      </c>
      <c r="E48" s="34"/>
    </row>
    <row r="49" spans="1:5" s="44" customFormat="1" ht="15" customHeight="1" x14ac:dyDescent="0.3">
      <c r="A49" s="34"/>
      <c r="B49" s="34"/>
      <c r="C49" s="34" t="s">
        <v>153</v>
      </c>
      <c r="D49" s="34" t="str">
        <f>IF(D48&lt;42,IF(D48&gt;=1,"Onvoldoende",""),"Voldoende")</f>
        <v/>
      </c>
      <c r="E49" s="34"/>
    </row>
    <row r="50" spans="1:5" s="61" customFormat="1" ht="18" x14ac:dyDescent="0.35">
      <c r="A50" s="60"/>
      <c r="B50" s="60"/>
      <c r="C50" s="58" t="s">
        <v>9</v>
      </c>
      <c r="D50" s="70"/>
      <c r="E50" s="60"/>
    </row>
    <row r="51" spans="1:5" s="2" customFormat="1" x14ac:dyDescent="0.3">
      <c r="B51" s="2" t="s">
        <v>1</v>
      </c>
      <c r="C51" s="2" t="s">
        <v>5</v>
      </c>
      <c r="D51" s="39" t="s">
        <v>6</v>
      </c>
    </row>
    <row r="52" spans="1:5" s="2" customFormat="1" x14ac:dyDescent="0.3">
      <c r="B52" s="18" t="s">
        <v>16</v>
      </c>
      <c r="C52" s="19" t="s">
        <v>21</v>
      </c>
      <c r="D52" s="83"/>
    </row>
    <row r="53" spans="1:5" s="2" customFormat="1" ht="28.8" x14ac:dyDescent="0.3">
      <c r="B53" s="18" t="s">
        <v>44</v>
      </c>
      <c r="C53" s="19" t="s">
        <v>45</v>
      </c>
      <c r="D53" s="83"/>
    </row>
    <row r="54" spans="1:5" s="2" customFormat="1" x14ac:dyDescent="0.3">
      <c r="B54" s="18" t="s">
        <v>83</v>
      </c>
      <c r="C54" s="19" t="s">
        <v>84</v>
      </c>
      <c r="D54" s="83"/>
    </row>
    <row r="55" spans="1:5" s="2" customFormat="1" x14ac:dyDescent="0.3">
      <c r="B55" s="18" t="s">
        <v>17</v>
      </c>
      <c r="C55" s="19" t="s">
        <v>22</v>
      </c>
      <c r="D55" s="84"/>
    </row>
    <row r="56" spans="1:5" s="2" customFormat="1" x14ac:dyDescent="0.3">
      <c r="B56" s="18" t="s">
        <v>46</v>
      </c>
      <c r="C56" s="19" t="s">
        <v>47</v>
      </c>
      <c r="D56" s="84"/>
    </row>
    <row r="57" spans="1:5" s="2" customFormat="1" x14ac:dyDescent="0.3">
      <c r="B57" s="18" t="s">
        <v>18</v>
      </c>
      <c r="C57" s="19" t="s">
        <v>23</v>
      </c>
      <c r="D57" s="84"/>
    </row>
    <row r="58" spans="1:5" s="2" customFormat="1" ht="28.8" x14ac:dyDescent="0.3">
      <c r="B58" s="18" t="s">
        <v>18</v>
      </c>
      <c r="C58" s="19" t="s">
        <v>24</v>
      </c>
      <c r="D58" s="84"/>
    </row>
    <row r="59" spans="1:5" s="2" customFormat="1" x14ac:dyDescent="0.3">
      <c r="B59" s="18" t="s">
        <v>48</v>
      </c>
      <c r="C59" s="19" t="s">
        <v>49</v>
      </c>
      <c r="D59" s="84"/>
    </row>
    <row r="60" spans="1:5" s="2" customFormat="1" ht="28.8" x14ac:dyDescent="0.3">
      <c r="B60" s="18" t="s">
        <v>85</v>
      </c>
      <c r="C60" s="19" t="s">
        <v>86</v>
      </c>
      <c r="D60" s="84"/>
    </row>
    <row r="61" spans="1:5" s="2" customFormat="1" x14ac:dyDescent="0.3">
      <c r="B61" s="18" t="s">
        <v>85</v>
      </c>
      <c r="C61" s="19" t="s">
        <v>87</v>
      </c>
      <c r="D61" s="84"/>
    </row>
    <row r="62" spans="1:5" x14ac:dyDescent="0.3">
      <c r="B62" s="5" t="s">
        <v>19</v>
      </c>
      <c r="C62" s="6" t="s">
        <v>25</v>
      </c>
      <c r="D62" s="81"/>
    </row>
    <row r="63" spans="1:5" x14ac:dyDescent="0.3">
      <c r="B63" s="5" t="s">
        <v>88</v>
      </c>
      <c r="C63" s="6" t="s">
        <v>89</v>
      </c>
      <c r="D63" s="81"/>
    </row>
    <row r="64" spans="1:5" x14ac:dyDescent="0.3">
      <c r="B64" s="5" t="s">
        <v>88</v>
      </c>
      <c r="C64" s="6" t="s">
        <v>90</v>
      </c>
      <c r="D64" s="81"/>
    </row>
    <row r="65" spans="2:4" ht="28.8" x14ac:dyDescent="0.3">
      <c r="B65" s="5" t="s">
        <v>91</v>
      </c>
      <c r="C65" s="6" t="s">
        <v>92</v>
      </c>
      <c r="D65" s="81"/>
    </row>
    <row r="66" spans="2:4" x14ac:dyDescent="0.3">
      <c r="B66" s="5" t="s">
        <v>91</v>
      </c>
      <c r="C66" s="6" t="s">
        <v>93</v>
      </c>
      <c r="D66" s="81"/>
    </row>
    <row r="67" spans="2:4" ht="28.8" x14ac:dyDescent="0.3">
      <c r="B67" s="5" t="s">
        <v>91</v>
      </c>
      <c r="C67" s="6" t="s">
        <v>94</v>
      </c>
      <c r="D67" s="81"/>
    </row>
    <row r="68" spans="2:4" x14ac:dyDescent="0.3">
      <c r="B68" s="5" t="s">
        <v>91</v>
      </c>
      <c r="C68" s="6" t="s">
        <v>95</v>
      </c>
      <c r="D68" s="81"/>
    </row>
    <row r="69" spans="2:4" x14ac:dyDescent="0.3">
      <c r="B69" s="5" t="s">
        <v>20</v>
      </c>
      <c r="C69" s="6" t="s">
        <v>26</v>
      </c>
      <c r="D69" s="81"/>
    </row>
    <row r="70" spans="2:4" x14ac:dyDescent="0.3">
      <c r="B70" s="5" t="s">
        <v>20</v>
      </c>
      <c r="C70" s="6" t="s">
        <v>27</v>
      </c>
      <c r="D70" s="81"/>
    </row>
    <row r="71" spans="2:4" x14ac:dyDescent="0.3">
      <c r="B71" s="5" t="s">
        <v>20</v>
      </c>
      <c r="C71" s="6" t="s">
        <v>28</v>
      </c>
      <c r="D71" s="81"/>
    </row>
    <row r="72" spans="2:4" x14ac:dyDescent="0.3">
      <c r="B72" s="5" t="s">
        <v>50</v>
      </c>
      <c r="C72" s="6" t="s">
        <v>51</v>
      </c>
      <c r="D72" s="81"/>
    </row>
    <row r="73" spans="2:4" x14ac:dyDescent="0.3">
      <c r="B73" s="5" t="s">
        <v>50</v>
      </c>
      <c r="C73" s="6" t="s">
        <v>52</v>
      </c>
      <c r="D73" s="81"/>
    </row>
    <row r="74" spans="2:4" x14ac:dyDescent="0.3">
      <c r="B74" s="5" t="s">
        <v>50</v>
      </c>
      <c r="C74" s="6" t="s">
        <v>53</v>
      </c>
      <c r="D74" s="81"/>
    </row>
    <row r="75" spans="2:4" x14ac:dyDescent="0.3">
      <c r="B75" s="5" t="s">
        <v>50</v>
      </c>
      <c r="C75" s="6" t="s">
        <v>54</v>
      </c>
      <c r="D75" s="81"/>
    </row>
    <row r="76" spans="2:4" x14ac:dyDescent="0.3">
      <c r="B76" s="5" t="s">
        <v>50</v>
      </c>
      <c r="C76" s="6" t="s">
        <v>55</v>
      </c>
      <c r="D76" s="81"/>
    </row>
    <row r="77" spans="2:4" x14ac:dyDescent="0.3">
      <c r="B77" s="5" t="s">
        <v>50</v>
      </c>
      <c r="C77" s="19" t="s">
        <v>56</v>
      </c>
      <c r="D77" s="81"/>
    </row>
    <row r="78" spans="2:4" x14ac:dyDescent="0.3">
      <c r="B78" s="5" t="s">
        <v>50</v>
      </c>
      <c r="C78" s="19" t="s">
        <v>57</v>
      </c>
      <c r="D78" s="81"/>
    </row>
    <row r="79" spans="2:4" x14ac:dyDescent="0.3">
      <c r="B79" s="5" t="s">
        <v>50</v>
      </c>
      <c r="C79" s="19" t="s">
        <v>58</v>
      </c>
      <c r="D79" s="81"/>
    </row>
    <row r="80" spans="2:4" x14ac:dyDescent="0.3">
      <c r="B80" s="5" t="s">
        <v>96</v>
      </c>
      <c r="C80" s="19" t="s">
        <v>97</v>
      </c>
      <c r="D80" s="81"/>
    </row>
    <row r="81" spans="1:5" x14ac:dyDescent="0.3">
      <c r="B81" s="5" t="s">
        <v>96</v>
      </c>
      <c r="C81" s="19" t="s">
        <v>98</v>
      </c>
      <c r="D81" s="81"/>
    </row>
    <row r="82" spans="1:5" x14ac:dyDescent="0.3">
      <c r="B82" s="5" t="s">
        <v>96</v>
      </c>
      <c r="C82" s="19" t="s">
        <v>99</v>
      </c>
      <c r="D82" s="81"/>
    </row>
    <row r="83" spans="1:5" ht="28.8" x14ac:dyDescent="0.3">
      <c r="B83" s="5" t="s">
        <v>96</v>
      </c>
      <c r="C83" s="19" t="s">
        <v>100</v>
      </c>
      <c r="D83" s="81"/>
    </row>
    <row r="84" spans="1:5" ht="28.8" x14ac:dyDescent="0.3">
      <c r="B84" s="5" t="s">
        <v>96</v>
      </c>
      <c r="C84" s="19" t="s">
        <v>101</v>
      </c>
      <c r="D84" s="81"/>
    </row>
    <row r="85" spans="1:5" s="44" customFormat="1" ht="15" customHeight="1" x14ac:dyDescent="0.3">
      <c r="A85" s="34"/>
      <c r="B85" s="34"/>
      <c r="C85" s="34" t="s">
        <v>157</v>
      </c>
      <c r="D85" s="43">
        <f>SUM(D52:D84)</f>
        <v>0</v>
      </c>
      <c r="E85" s="34"/>
    </row>
    <row r="86" spans="1:5" s="44" customFormat="1" ht="15" customHeight="1" x14ac:dyDescent="0.3">
      <c r="A86" s="34"/>
      <c r="B86" s="34"/>
      <c r="C86" s="34" t="s">
        <v>153</v>
      </c>
      <c r="D86" s="52" t="str">
        <f>IF(D85&lt;66,IF(D85&gt;=1,"Onvoldoende",""),"Voldoende")</f>
        <v/>
      </c>
      <c r="E86" s="34"/>
    </row>
    <row r="87" spans="1:5" s="59" customFormat="1" ht="18" x14ac:dyDescent="0.35">
      <c r="A87" s="57"/>
      <c r="B87" s="57"/>
      <c r="C87" s="58" t="s">
        <v>29</v>
      </c>
      <c r="D87" s="71"/>
      <c r="E87" s="57"/>
    </row>
    <row r="88" spans="1:5" s="2" customFormat="1" x14ac:dyDescent="0.3">
      <c r="B88" s="2" t="s">
        <v>1</v>
      </c>
      <c r="C88" s="2" t="s">
        <v>5</v>
      </c>
      <c r="D88" s="39" t="s">
        <v>6</v>
      </c>
    </row>
    <row r="89" spans="1:5" ht="28.8" x14ac:dyDescent="0.3">
      <c r="B89" s="7" t="s">
        <v>102</v>
      </c>
      <c r="C89" s="3" t="s">
        <v>103</v>
      </c>
      <c r="D89" s="79"/>
    </row>
    <row r="90" spans="1:5" ht="28.8" x14ac:dyDescent="0.3">
      <c r="B90" s="7" t="s">
        <v>132</v>
      </c>
      <c r="C90" s="3" t="s">
        <v>104</v>
      </c>
      <c r="D90" s="79"/>
    </row>
    <row r="91" spans="1:5" ht="28.8" x14ac:dyDescent="0.3">
      <c r="B91" s="7" t="s">
        <v>102</v>
      </c>
      <c r="C91" s="3" t="s">
        <v>105</v>
      </c>
      <c r="D91" s="79"/>
    </row>
    <row r="92" spans="1:5" ht="28.8" x14ac:dyDescent="0.3">
      <c r="B92" s="7" t="s">
        <v>106</v>
      </c>
      <c r="C92" s="3" t="s">
        <v>107</v>
      </c>
      <c r="D92" s="79"/>
    </row>
    <row r="93" spans="1:5" ht="28.8" x14ac:dyDescent="0.3">
      <c r="B93" s="7" t="s">
        <v>102</v>
      </c>
      <c r="C93" s="3" t="s">
        <v>108</v>
      </c>
      <c r="D93" s="79"/>
    </row>
    <row r="94" spans="1:5" ht="43.2" x14ac:dyDescent="0.3">
      <c r="B94" s="7" t="s">
        <v>133</v>
      </c>
      <c r="C94" s="3" t="s">
        <v>110</v>
      </c>
      <c r="D94" s="79"/>
    </row>
    <row r="95" spans="1:5" s="44" customFormat="1" ht="13.8" x14ac:dyDescent="0.3">
      <c r="A95" s="34"/>
      <c r="B95" s="34"/>
      <c r="C95" s="34" t="s">
        <v>157</v>
      </c>
      <c r="D95" s="43">
        <f>SUM(D89:D94)</f>
        <v>0</v>
      </c>
      <c r="E95" s="34"/>
    </row>
    <row r="96" spans="1:5" s="44" customFormat="1" ht="13.8" x14ac:dyDescent="0.3">
      <c r="A96" s="34"/>
      <c r="B96" s="34"/>
      <c r="C96" s="34" t="s">
        <v>153</v>
      </c>
      <c r="D96" s="43" t="str">
        <f>IF(D95&lt;12,IF(D95&gt;=1,"Onvoldoende",""),"Voldoende")</f>
        <v/>
      </c>
      <c r="E96" s="34"/>
    </row>
    <row r="97" spans="1:5" ht="30" customHeight="1" x14ac:dyDescent="0.3">
      <c r="A97" s="8"/>
      <c r="B97" s="9"/>
      <c r="C97" s="8"/>
      <c r="D97" s="72"/>
      <c r="E97" s="8"/>
    </row>
    <row r="98" spans="1:5" x14ac:dyDescent="0.3">
      <c r="A98" s="35"/>
      <c r="B98" s="35"/>
      <c r="C98" s="56" t="s">
        <v>136</v>
      </c>
      <c r="D98" s="36">
        <f>SUM(D48+D85+D95)</f>
        <v>0</v>
      </c>
      <c r="E98" s="35"/>
    </row>
    <row r="99" spans="1:5" x14ac:dyDescent="0.3">
      <c r="A99" s="35"/>
      <c r="B99" s="35"/>
      <c r="C99" s="56" t="s">
        <v>148</v>
      </c>
      <c r="D99" s="36" t="str">
        <f>IF(AND(D14="JA",D15="JA",D16="JA",D19="JA",D20="JA",D21="JA",D22="JA",D23="JA"),"Voldaan","Niet voldaan")</f>
        <v>Niet voldaan</v>
      </c>
      <c r="E99" s="35"/>
    </row>
    <row r="100" spans="1:5" x14ac:dyDescent="0.3">
      <c r="A100" s="35"/>
      <c r="B100" s="35"/>
      <c r="C100" s="56" t="s">
        <v>73</v>
      </c>
      <c r="D100" s="36" t="str">
        <f>IF(D48&lt;42,IF(D48&gt;=1,"Onvoldoende",""),"Voldoende")</f>
        <v/>
      </c>
      <c r="E100" s="35"/>
    </row>
    <row r="101" spans="1:5" x14ac:dyDescent="0.3">
      <c r="A101" s="35"/>
      <c r="B101" s="35"/>
      <c r="C101" s="56" t="s">
        <v>74</v>
      </c>
      <c r="D101" s="36" t="str">
        <f>IF(D85&lt;66,IF(D85&gt;=1,"Onvoldoende",""),"Voldoende")</f>
        <v/>
      </c>
      <c r="E101" s="35"/>
    </row>
    <row r="102" spans="1:5" x14ac:dyDescent="0.3">
      <c r="A102" s="35"/>
      <c r="B102" s="35"/>
      <c r="C102" s="56" t="s">
        <v>75</v>
      </c>
      <c r="D102" s="36" t="str">
        <f>IF(D95&lt;12,IF(D95&gt;=1,"Onvoldoende",""),"Voldoende")</f>
        <v/>
      </c>
      <c r="E102" s="35"/>
    </row>
    <row r="103" spans="1:5" x14ac:dyDescent="0.3">
      <c r="A103" s="35"/>
      <c r="B103" s="35"/>
      <c r="C103" s="56" t="s">
        <v>8</v>
      </c>
      <c r="D103" s="38" t="str">
        <f>IF(D98&gt;=1,4.5/(180-120)*(D98-120)+5.5,"")</f>
        <v/>
      </c>
      <c r="E103" s="35"/>
    </row>
    <row r="104" spans="1:5" ht="30" customHeight="1" x14ac:dyDescent="0.35">
      <c r="A104" s="8"/>
      <c r="B104" s="8"/>
      <c r="C104" s="17" t="s">
        <v>156</v>
      </c>
      <c r="D104" s="85" t="str">
        <f xml:space="preserve"> IF(AND(D103&gt;=5.5,D99="Voldaan",D100="Voldoende",D101="Voldoende",D102="Voldoende"),D103,"Onvoldoende")</f>
        <v>Onvoldoende</v>
      </c>
      <c r="E104" s="8"/>
    </row>
  </sheetData>
  <sheetProtection sheet="1" objects="1" scenarios="1"/>
  <dataValidations count="2">
    <dataValidation type="list" allowBlank="1" showInputMessage="1" showErrorMessage="1" sqref="D27:D47 D62:D84 D89:D94" xr:uid="{06A5E1AC-C865-42E9-A9E4-89EFF9B990AF}">
      <formula1>"0,1,2,3"</formula1>
    </dataValidation>
    <dataValidation type="list" allowBlank="1" showInputMessage="1" showErrorMessage="1" sqref="D14:D16 D19:D23" xr:uid="{0B5C98BE-B740-42DC-8743-D8E38C5E68EA}">
      <formula1>"JA,NEE"</formula1>
    </dataValidation>
  </dataValidations>
  <pageMargins left="0" right="0"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E01C0-BDF8-4B66-8749-FECD9C0F2297}">
  <dimension ref="A1:E113"/>
  <sheetViews>
    <sheetView zoomScaleNormal="100" workbookViewId="0">
      <selection activeCell="C25" sqref="C25"/>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40" customWidth="1"/>
    <col min="5" max="5" width="1.44140625" style="1" customWidth="1"/>
    <col min="6" max="16384" width="9.109375" style="1"/>
  </cols>
  <sheetData>
    <row r="1" spans="1:5" x14ac:dyDescent="0.3">
      <c r="A1" s="10"/>
      <c r="B1" s="10"/>
      <c r="C1" s="10" t="s">
        <v>0</v>
      </c>
      <c r="D1" s="32"/>
      <c r="E1" s="10"/>
    </row>
    <row r="2" spans="1:5" x14ac:dyDescent="0.3">
      <c r="A2" s="10"/>
      <c r="B2" s="10"/>
      <c r="C2" s="10"/>
      <c r="D2" s="32"/>
      <c r="E2" s="10"/>
    </row>
    <row r="3" spans="1:5" x14ac:dyDescent="0.3">
      <c r="A3" s="10"/>
      <c r="B3" s="10"/>
      <c r="C3" s="10"/>
      <c r="D3" s="32"/>
      <c r="E3" s="10"/>
    </row>
    <row r="4" spans="1:5" x14ac:dyDescent="0.3">
      <c r="A4" s="10"/>
      <c r="B4" s="10"/>
      <c r="C4" s="10"/>
      <c r="D4" s="32"/>
      <c r="E4" s="10"/>
    </row>
    <row r="5" spans="1:5" x14ac:dyDescent="0.3">
      <c r="A5" s="10"/>
      <c r="B5" s="10"/>
      <c r="C5" s="10"/>
      <c r="D5" s="32"/>
      <c r="E5" s="10"/>
    </row>
    <row r="6" spans="1:5" ht="18" x14ac:dyDescent="0.35">
      <c r="A6" s="10"/>
      <c r="B6" s="10"/>
      <c r="C6" s="11" t="s">
        <v>166</v>
      </c>
      <c r="D6" s="32"/>
      <c r="E6" s="10"/>
    </row>
    <row r="7" spans="1:5" ht="18" x14ac:dyDescent="0.35">
      <c r="A7" s="10"/>
      <c r="B7" s="10"/>
      <c r="C7" s="12"/>
      <c r="D7" s="32"/>
      <c r="E7" s="10"/>
    </row>
    <row r="8" spans="1:5" x14ac:dyDescent="0.3">
      <c r="A8" s="10"/>
      <c r="B8" s="74" t="s">
        <v>137</v>
      </c>
      <c r="C8" s="77"/>
      <c r="D8" s="32"/>
      <c r="E8" s="10"/>
    </row>
    <row r="9" spans="1:5" x14ac:dyDescent="0.3">
      <c r="A9" s="10"/>
      <c r="B9" s="74" t="s">
        <v>0</v>
      </c>
      <c r="C9" s="77"/>
      <c r="D9" s="32"/>
      <c r="E9" s="10"/>
    </row>
    <row r="10" spans="1:5" x14ac:dyDescent="0.3">
      <c r="A10" s="10"/>
      <c r="B10" s="74" t="s">
        <v>161</v>
      </c>
      <c r="C10" s="77"/>
      <c r="D10" s="32"/>
      <c r="E10" s="10"/>
    </row>
    <row r="11" spans="1:5" x14ac:dyDescent="0.3">
      <c r="A11" s="10"/>
      <c r="B11" s="13"/>
      <c r="C11" s="10"/>
      <c r="D11" s="32"/>
      <c r="E11" s="10"/>
    </row>
    <row r="12" spans="1:5" s="59" customFormat="1" ht="18" x14ac:dyDescent="0.35">
      <c r="A12" s="57"/>
      <c r="B12" s="57"/>
      <c r="C12" s="58" t="s">
        <v>138</v>
      </c>
      <c r="D12" s="69"/>
      <c r="E12" s="57"/>
    </row>
    <row r="13" spans="1:5" x14ac:dyDescent="0.3">
      <c r="A13" s="21"/>
      <c r="B13" s="20"/>
      <c r="C13" s="22" t="s">
        <v>139</v>
      </c>
      <c r="D13" s="30" t="s">
        <v>154</v>
      </c>
      <c r="E13" s="21"/>
    </row>
    <row r="14" spans="1:5" x14ac:dyDescent="0.3">
      <c r="A14" s="21"/>
      <c r="B14" s="20"/>
      <c r="C14" s="23" t="s">
        <v>140</v>
      </c>
      <c r="D14" s="78"/>
      <c r="E14" s="21"/>
    </row>
    <row r="15" spans="1:5" ht="43.2" x14ac:dyDescent="0.3">
      <c r="A15" s="21"/>
      <c r="B15" s="20"/>
      <c r="C15" s="23" t="s">
        <v>141</v>
      </c>
      <c r="D15" s="78"/>
      <c r="E15" s="21"/>
    </row>
    <row r="16" spans="1:5" x14ac:dyDescent="0.3">
      <c r="A16" s="21"/>
      <c r="B16" s="20"/>
      <c r="C16" s="23" t="s">
        <v>142</v>
      </c>
      <c r="D16" s="78"/>
      <c r="E16" s="21"/>
    </row>
    <row r="17" spans="1:5" x14ac:dyDescent="0.3">
      <c r="A17" s="10"/>
      <c r="B17" s="13"/>
      <c r="C17" s="31"/>
      <c r="D17" s="32"/>
      <c r="E17" s="10"/>
    </row>
    <row r="18" spans="1:5" x14ac:dyDescent="0.3">
      <c r="A18" s="21"/>
      <c r="B18" s="20"/>
      <c r="C18" s="22" t="s">
        <v>143</v>
      </c>
      <c r="D18" s="30" t="s">
        <v>154</v>
      </c>
      <c r="E18" s="21"/>
    </row>
    <row r="19" spans="1:5" x14ac:dyDescent="0.3">
      <c r="A19" s="21"/>
      <c r="B19" s="20"/>
      <c r="C19" s="23" t="s">
        <v>144</v>
      </c>
      <c r="D19" s="78"/>
      <c r="E19" s="21"/>
    </row>
    <row r="20" spans="1:5" x14ac:dyDescent="0.3">
      <c r="A20" s="21"/>
      <c r="B20" s="20"/>
      <c r="C20" s="23" t="s">
        <v>149</v>
      </c>
      <c r="D20" s="78"/>
      <c r="E20" s="21"/>
    </row>
    <row r="21" spans="1:5" x14ac:dyDescent="0.3">
      <c r="A21" s="21"/>
      <c r="B21" s="20"/>
      <c r="C21" s="23" t="s">
        <v>145</v>
      </c>
      <c r="D21" s="78"/>
      <c r="E21" s="21"/>
    </row>
    <row r="22" spans="1:5" ht="28.8" x14ac:dyDescent="0.3">
      <c r="A22" s="21"/>
      <c r="B22" s="20"/>
      <c r="C22" s="23" t="s">
        <v>146</v>
      </c>
      <c r="D22" s="78"/>
      <c r="E22" s="21"/>
    </row>
    <row r="23" spans="1:5" x14ac:dyDescent="0.3">
      <c r="A23" s="21"/>
      <c r="B23" s="20"/>
      <c r="C23" s="73" t="s">
        <v>147</v>
      </c>
      <c r="D23" s="78"/>
      <c r="E23" s="21"/>
    </row>
    <row r="24" spans="1:5" x14ac:dyDescent="0.3">
      <c r="A24" s="10"/>
      <c r="B24" s="13"/>
      <c r="C24" s="33" t="s">
        <v>153</v>
      </c>
      <c r="D24" s="34" t="str">
        <f>IF(AND(D14="JA",D15="JA",D16="JA",D19="JA",D20="JA",D21="JA",D22="JA",D23="JA"),"Voldaan","Niet voldaan")</f>
        <v>Niet voldaan</v>
      </c>
      <c r="E24" s="10"/>
    </row>
    <row r="25" spans="1:5" s="59" customFormat="1" ht="18" x14ac:dyDescent="0.35">
      <c r="A25" s="57"/>
      <c r="B25" s="57"/>
      <c r="C25" s="58" t="s">
        <v>4</v>
      </c>
      <c r="D25" s="69"/>
      <c r="E25" s="57"/>
    </row>
    <row r="26" spans="1:5" s="2" customFormat="1" x14ac:dyDescent="0.3">
      <c r="B26" s="2" t="s">
        <v>1</v>
      </c>
      <c r="C26" s="2" t="s">
        <v>5</v>
      </c>
      <c r="D26" s="39" t="s">
        <v>6</v>
      </c>
    </row>
    <row r="27" spans="1:5" ht="28.8" x14ac:dyDescent="0.3">
      <c r="B27" s="5" t="s">
        <v>2</v>
      </c>
      <c r="C27" s="3" t="s">
        <v>7</v>
      </c>
      <c r="D27" s="79"/>
      <c r="E27" s="4"/>
    </row>
    <row r="28" spans="1:5" x14ac:dyDescent="0.3">
      <c r="B28" s="5" t="s">
        <v>2</v>
      </c>
      <c r="C28" s="3" t="s">
        <v>10</v>
      </c>
      <c r="D28" s="79"/>
    </row>
    <row r="29" spans="1:5" x14ac:dyDescent="0.3">
      <c r="B29" s="5" t="s">
        <v>2</v>
      </c>
      <c r="C29" s="3" t="s">
        <v>11</v>
      </c>
      <c r="D29" s="79"/>
    </row>
    <row r="30" spans="1:5" x14ac:dyDescent="0.3">
      <c r="B30" s="5" t="s">
        <v>2</v>
      </c>
      <c r="C30" s="3" t="s">
        <v>12</v>
      </c>
      <c r="D30" s="79"/>
    </row>
    <row r="31" spans="1:5" ht="28.8" x14ac:dyDescent="0.3">
      <c r="B31" s="5" t="s">
        <v>2</v>
      </c>
      <c r="C31" s="3" t="s">
        <v>13</v>
      </c>
      <c r="D31" s="79"/>
    </row>
    <row r="32" spans="1:5" x14ac:dyDescent="0.3">
      <c r="B32" s="5" t="s">
        <v>32</v>
      </c>
      <c r="C32" s="3" t="s">
        <v>33</v>
      </c>
      <c r="D32" s="79"/>
    </row>
    <row r="33" spans="2:4" x14ac:dyDescent="0.3">
      <c r="B33" s="5" t="s">
        <v>32</v>
      </c>
      <c r="C33" s="3" t="s">
        <v>34</v>
      </c>
      <c r="D33" s="79"/>
    </row>
    <row r="34" spans="2:4" x14ac:dyDescent="0.3">
      <c r="B34" s="5" t="s">
        <v>32</v>
      </c>
      <c r="C34" s="3" t="s">
        <v>35</v>
      </c>
      <c r="D34" s="79"/>
    </row>
    <row r="35" spans="2:4" ht="15" customHeight="1" x14ac:dyDescent="0.3">
      <c r="B35" s="5" t="s">
        <v>76</v>
      </c>
      <c r="C35" s="3" t="s">
        <v>77</v>
      </c>
      <c r="D35" s="79"/>
    </row>
    <row r="36" spans="2:4" x14ac:dyDescent="0.3">
      <c r="B36" s="5" t="s">
        <v>76</v>
      </c>
      <c r="C36" s="3" t="s">
        <v>78</v>
      </c>
      <c r="D36" s="79"/>
    </row>
    <row r="37" spans="2:4" ht="28.8" x14ac:dyDescent="0.3">
      <c r="B37" s="5" t="s">
        <v>112</v>
      </c>
      <c r="C37" s="3" t="s">
        <v>113</v>
      </c>
      <c r="D37" s="79"/>
    </row>
    <row r="38" spans="2:4" ht="28.8" x14ac:dyDescent="0.3">
      <c r="B38" s="5" t="s">
        <v>37</v>
      </c>
      <c r="C38" s="3" t="s">
        <v>36</v>
      </c>
      <c r="D38" s="79"/>
    </row>
    <row r="39" spans="2:4" x14ac:dyDescent="0.3">
      <c r="B39" s="5" t="s">
        <v>3</v>
      </c>
      <c r="C39" s="3" t="s">
        <v>14</v>
      </c>
      <c r="D39" s="79"/>
    </row>
    <row r="40" spans="2:4" ht="28.8" x14ac:dyDescent="0.3">
      <c r="B40" s="5" t="s">
        <v>3</v>
      </c>
      <c r="C40" s="3" t="s">
        <v>15</v>
      </c>
      <c r="D40" s="79"/>
    </row>
    <row r="41" spans="2:4" x14ac:dyDescent="0.3">
      <c r="B41" s="5" t="s">
        <v>38</v>
      </c>
      <c r="C41" s="3" t="s">
        <v>39</v>
      </c>
      <c r="D41" s="79"/>
    </row>
    <row r="42" spans="2:4" x14ac:dyDescent="0.3">
      <c r="B42" s="5" t="s">
        <v>38</v>
      </c>
      <c r="C42" s="3" t="s">
        <v>40</v>
      </c>
      <c r="D42" s="79"/>
    </row>
    <row r="43" spans="2:4" ht="28.8" x14ac:dyDescent="0.3">
      <c r="B43" s="5" t="s">
        <v>38</v>
      </c>
      <c r="C43" s="3" t="s">
        <v>41</v>
      </c>
      <c r="D43" s="79"/>
    </row>
    <row r="44" spans="2:4" ht="28.8" x14ac:dyDescent="0.3">
      <c r="B44" s="5" t="s">
        <v>38</v>
      </c>
      <c r="C44" s="3" t="s">
        <v>42</v>
      </c>
      <c r="D44" s="79"/>
    </row>
    <row r="45" spans="2:4" ht="28.8" x14ac:dyDescent="0.3">
      <c r="B45" s="5" t="s">
        <v>38</v>
      </c>
      <c r="C45" s="3" t="s">
        <v>43</v>
      </c>
      <c r="D45" s="79"/>
    </row>
    <row r="46" spans="2:4" ht="28.8" x14ac:dyDescent="0.3">
      <c r="B46" s="5" t="s">
        <v>79</v>
      </c>
      <c r="C46" s="3" t="s">
        <v>80</v>
      </c>
      <c r="D46" s="79"/>
    </row>
    <row r="47" spans="2:4" x14ac:dyDescent="0.3">
      <c r="B47" s="5" t="s">
        <v>79</v>
      </c>
      <c r="C47" s="3" t="s">
        <v>81</v>
      </c>
      <c r="D47" s="79"/>
    </row>
    <row r="48" spans="2:4" x14ac:dyDescent="0.3">
      <c r="B48" s="5" t="s">
        <v>79</v>
      </c>
      <c r="C48" s="3" t="s">
        <v>82</v>
      </c>
      <c r="D48" s="79"/>
    </row>
    <row r="49" spans="1:5" ht="28.8" x14ac:dyDescent="0.3">
      <c r="B49" s="5" t="s">
        <v>114</v>
      </c>
      <c r="C49" s="3" t="s">
        <v>135</v>
      </c>
      <c r="D49" s="79"/>
    </row>
    <row r="50" spans="1:5" s="44" customFormat="1" ht="13.8" x14ac:dyDescent="0.3">
      <c r="A50" s="34"/>
      <c r="B50" s="34"/>
      <c r="C50" s="34" t="s">
        <v>157</v>
      </c>
      <c r="D50" s="43">
        <f>SUM(D27:D49)</f>
        <v>0</v>
      </c>
      <c r="E50" s="34"/>
    </row>
    <row r="51" spans="1:5" s="44" customFormat="1" ht="13.8" x14ac:dyDescent="0.3">
      <c r="A51" s="34"/>
      <c r="B51" s="34"/>
      <c r="C51" s="34" t="s">
        <v>153</v>
      </c>
      <c r="D51" s="34" t="str">
        <f>IF(D50&lt;46,IF(D50&gt;=1,"Onvoldoende",""),"Voldoende")</f>
        <v/>
      </c>
      <c r="E51" s="34"/>
    </row>
    <row r="52" spans="1:5" s="61" customFormat="1" ht="18" x14ac:dyDescent="0.35">
      <c r="A52" s="60"/>
      <c r="B52" s="60"/>
      <c r="C52" s="58" t="s">
        <v>9</v>
      </c>
      <c r="D52" s="70"/>
      <c r="E52" s="60"/>
    </row>
    <row r="53" spans="1:5" s="2" customFormat="1" x14ac:dyDescent="0.3">
      <c r="B53" s="2" t="s">
        <v>1</v>
      </c>
      <c r="C53" s="2" t="s">
        <v>5</v>
      </c>
      <c r="D53" s="39" t="s">
        <v>6</v>
      </c>
    </row>
    <row r="54" spans="1:5" s="2" customFormat="1" x14ac:dyDescent="0.3">
      <c r="B54" s="5" t="s">
        <v>16</v>
      </c>
      <c r="C54" s="19" t="s">
        <v>21</v>
      </c>
      <c r="D54" s="83"/>
    </row>
    <row r="55" spans="1:5" s="2" customFormat="1" ht="28.8" x14ac:dyDescent="0.3">
      <c r="B55" s="5" t="s">
        <v>44</v>
      </c>
      <c r="C55" s="19" t="s">
        <v>45</v>
      </c>
      <c r="D55" s="83"/>
    </row>
    <row r="56" spans="1:5" s="2" customFormat="1" x14ac:dyDescent="0.3">
      <c r="B56" s="5" t="s">
        <v>83</v>
      </c>
      <c r="C56" s="19" t="s">
        <v>84</v>
      </c>
      <c r="D56" s="83"/>
    </row>
    <row r="57" spans="1:5" s="2" customFormat="1" x14ac:dyDescent="0.3">
      <c r="B57" s="5" t="s">
        <v>17</v>
      </c>
      <c r="C57" s="19" t="s">
        <v>22</v>
      </c>
      <c r="D57" s="83"/>
    </row>
    <row r="58" spans="1:5" s="2" customFormat="1" x14ac:dyDescent="0.3">
      <c r="B58" s="5" t="s">
        <v>46</v>
      </c>
      <c r="C58" s="19" t="s">
        <v>47</v>
      </c>
      <c r="D58" s="84"/>
    </row>
    <row r="59" spans="1:5" s="2" customFormat="1" ht="15" customHeight="1" x14ac:dyDescent="0.3">
      <c r="B59" s="5" t="s">
        <v>18</v>
      </c>
      <c r="C59" s="19" t="s">
        <v>23</v>
      </c>
      <c r="D59" s="84"/>
    </row>
    <row r="60" spans="1:5" s="2" customFormat="1" ht="28.8" x14ac:dyDescent="0.3">
      <c r="B60" s="5" t="s">
        <v>18</v>
      </c>
      <c r="C60" s="19" t="s">
        <v>24</v>
      </c>
      <c r="D60" s="84"/>
    </row>
    <row r="61" spans="1:5" s="2" customFormat="1" x14ac:dyDescent="0.3">
      <c r="B61" s="5" t="s">
        <v>48</v>
      </c>
      <c r="C61" s="19" t="s">
        <v>49</v>
      </c>
      <c r="D61" s="84"/>
    </row>
    <row r="62" spans="1:5" s="2" customFormat="1" ht="28.8" x14ac:dyDescent="0.3">
      <c r="B62" s="5" t="s">
        <v>85</v>
      </c>
      <c r="C62" s="19" t="s">
        <v>86</v>
      </c>
      <c r="D62" s="84"/>
    </row>
    <row r="63" spans="1:5" s="2" customFormat="1" x14ac:dyDescent="0.3">
      <c r="B63" s="5" t="s">
        <v>85</v>
      </c>
      <c r="C63" s="19" t="s">
        <v>87</v>
      </c>
      <c r="D63" s="84"/>
    </row>
    <row r="64" spans="1:5" ht="28.8" x14ac:dyDescent="0.3">
      <c r="B64" s="5" t="s">
        <v>115</v>
      </c>
      <c r="C64" s="6" t="s">
        <v>116</v>
      </c>
      <c r="D64" s="81"/>
    </row>
    <row r="65" spans="2:4" x14ac:dyDescent="0.3">
      <c r="B65" s="5" t="s">
        <v>19</v>
      </c>
      <c r="C65" s="6" t="s">
        <v>25</v>
      </c>
      <c r="D65" s="81"/>
    </row>
    <row r="66" spans="2:4" x14ac:dyDescent="0.3">
      <c r="B66" s="5" t="s">
        <v>88</v>
      </c>
      <c r="C66" s="6" t="s">
        <v>89</v>
      </c>
      <c r="D66" s="81"/>
    </row>
    <row r="67" spans="2:4" x14ac:dyDescent="0.3">
      <c r="B67" s="5" t="s">
        <v>88</v>
      </c>
      <c r="C67" s="6" t="s">
        <v>90</v>
      </c>
      <c r="D67" s="81"/>
    </row>
    <row r="68" spans="2:4" ht="28.8" x14ac:dyDescent="0.3">
      <c r="B68" s="5" t="s">
        <v>91</v>
      </c>
      <c r="C68" s="6" t="s">
        <v>92</v>
      </c>
      <c r="D68" s="81"/>
    </row>
    <row r="69" spans="2:4" x14ac:dyDescent="0.3">
      <c r="B69" s="5" t="s">
        <v>91</v>
      </c>
      <c r="C69" s="6" t="s">
        <v>93</v>
      </c>
      <c r="D69" s="81"/>
    </row>
    <row r="70" spans="2:4" ht="28.8" x14ac:dyDescent="0.3">
      <c r="B70" s="5" t="s">
        <v>91</v>
      </c>
      <c r="C70" s="6" t="s">
        <v>94</v>
      </c>
      <c r="D70" s="81"/>
    </row>
    <row r="71" spans="2:4" x14ac:dyDescent="0.3">
      <c r="B71" s="5" t="s">
        <v>91</v>
      </c>
      <c r="C71" s="6" t="s">
        <v>95</v>
      </c>
      <c r="D71" s="81"/>
    </row>
    <row r="72" spans="2:4" ht="28.8" x14ac:dyDescent="0.3">
      <c r="B72" s="5" t="s">
        <v>117</v>
      </c>
      <c r="C72" s="6" t="s">
        <v>118</v>
      </c>
      <c r="D72" s="81"/>
    </row>
    <row r="73" spans="2:4" x14ac:dyDescent="0.3">
      <c r="B73" s="5" t="s">
        <v>20</v>
      </c>
      <c r="C73" s="6" t="s">
        <v>26</v>
      </c>
      <c r="D73" s="81"/>
    </row>
    <row r="74" spans="2:4" x14ac:dyDescent="0.3">
      <c r="B74" s="5" t="s">
        <v>20</v>
      </c>
      <c r="C74" s="6" t="s">
        <v>27</v>
      </c>
      <c r="D74" s="81"/>
    </row>
    <row r="75" spans="2:4" x14ac:dyDescent="0.3">
      <c r="B75" s="5" t="s">
        <v>20</v>
      </c>
      <c r="C75" s="6" t="s">
        <v>28</v>
      </c>
      <c r="D75" s="81"/>
    </row>
    <row r="76" spans="2:4" x14ac:dyDescent="0.3">
      <c r="B76" s="5" t="s">
        <v>50</v>
      </c>
      <c r="C76" s="6" t="s">
        <v>51</v>
      </c>
      <c r="D76" s="81"/>
    </row>
    <row r="77" spans="2:4" x14ac:dyDescent="0.3">
      <c r="B77" s="5" t="s">
        <v>50</v>
      </c>
      <c r="C77" s="6" t="s">
        <v>52</v>
      </c>
      <c r="D77" s="81"/>
    </row>
    <row r="78" spans="2:4" x14ac:dyDescent="0.3">
      <c r="B78" s="5" t="s">
        <v>50</v>
      </c>
      <c r="C78" s="6" t="s">
        <v>53</v>
      </c>
      <c r="D78" s="81"/>
    </row>
    <row r="79" spans="2:4" x14ac:dyDescent="0.3">
      <c r="B79" s="5" t="s">
        <v>50</v>
      </c>
      <c r="C79" s="6" t="s">
        <v>54</v>
      </c>
      <c r="D79" s="81"/>
    </row>
    <row r="80" spans="2:4" x14ac:dyDescent="0.3">
      <c r="B80" s="5" t="s">
        <v>50</v>
      </c>
      <c r="C80" s="6" t="s">
        <v>55</v>
      </c>
      <c r="D80" s="81"/>
    </row>
    <row r="81" spans="1:5" x14ac:dyDescent="0.3">
      <c r="B81" s="5" t="s">
        <v>50</v>
      </c>
      <c r="C81" s="6" t="s">
        <v>56</v>
      </c>
      <c r="D81" s="81"/>
    </row>
    <row r="82" spans="1:5" x14ac:dyDescent="0.3">
      <c r="B82" s="5" t="s">
        <v>50</v>
      </c>
      <c r="C82" s="19" t="s">
        <v>57</v>
      </c>
      <c r="D82" s="81"/>
    </row>
    <row r="83" spans="1:5" x14ac:dyDescent="0.3">
      <c r="B83" s="5" t="s">
        <v>50</v>
      </c>
      <c r="C83" s="19" t="s">
        <v>58</v>
      </c>
      <c r="D83" s="81"/>
    </row>
    <row r="84" spans="1:5" x14ac:dyDescent="0.3">
      <c r="B84" s="5" t="s">
        <v>96</v>
      </c>
      <c r="C84" s="19" t="s">
        <v>97</v>
      </c>
      <c r="D84" s="81"/>
    </row>
    <row r="85" spans="1:5" x14ac:dyDescent="0.3">
      <c r="B85" s="5" t="s">
        <v>96</v>
      </c>
      <c r="C85" s="19" t="s">
        <v>98</v>
      </c>
      <c r="D85" s="81"/>
    </row>
    <row r="86" spans="1:5" x14ac:dyDescent="0.3">
      <c r="B86" s="5" t="s">
        <v>96</v>
      </c>
      <c r="C86" s="19" t="s">
        <v>99</v>
      </c>
      <c r="D86" s="81"/>
    </row>
    <row r="87" spans="1:5" ht="28.8" x14ac:dyDescent="0.3">
      <c r="B87" s="5" t="s">
        <v>96</v>
      </c>
      <c r="C87" s="19" t="s">
        <v>100</v>
      </c>
      <c r="D87" s="81"/>
    </row>
    <row r="88" spans="1:5" ht="28.8" x14ac:dyDescent="0.3">
      <c r="B88" s="5" t="s">
        <v>96</v>
      </c>
      <c r="C88" s="19" t="s">
        <v>101</v>
      </c>
      <c r="D88" s="81"/>
    </row>
    <row r="89" spans="1:5" ht="28.8" x14ac:dyDescent="0.3">
      <c r="B89" s="5" t="s">
        <v>119</v>
      </c>
      <c r="C89" s="19" t="s">
        <v>120</v>
      </c>
      <c r="D89" s="81"/>
    </row>
    <row r="90" spans="1:5" s="44" customFormat="1" ht="13.8" x14ac:dyDescent="0.3">
      <c r="A90" s="34"/>
      <c r="B90" s="34"/>
      <c r="C90" s="34" t="s">
        <v>157</v>
      </c>
      <c r="D90" s="43">
        <f>SUM(D54:D89)</f>
        <v>0</v>
      </c>
      <c r="E90" s="34"/>
    </row>
    <row r="91" spans="1:5" s="44" customFormat="1" ht="13.8" x14ac:dyDescent="0.3">
      <c r="A91" s="34"/>
      <c r="B91" s="34"/>
      <c r="C91" s="34" t="s">
        <v>153</v>
      </c>
      <c r="D91" s="52" t="str">
        <f>IF(D90&lt;72,IF(D90&gt;=1,"Onvoldoende",""),"Voldoende")</f>
        <v/>
      </c>
      <c r="E91" s="34"/>
    </row>
    <row r="92" spans="1:5" s="59" customFormat="1" ht="18" x14ac:dyDescent="0.35">
      <c r="A92" s="57"/>
      <c r="B92" s="57"/>
      <c r="C92" s="58" t="s">
        <v>111</v>
      </c>
      <c r="D92" s="71"/>
      <c r="E92" s="57"/>
    </row>
    <row r="93" spans="1:5" s="2" customFormat="1" x14ac:dyDescent="0.3">
      <c r="B93" s="2" t="s">
        <v>1</v>
      </c>
      <c r="C93" s="2" t="s">
        <v>5</v>
      </c>
      <c r="D93" s="39" t="s">
        <v>6</v>
      </c>
    </row>
    <row r="94" spans="1:5" ht="28.8" x14ac:dyDescent="0.3">
      <c r="B94" s="7" t="s">
        <v>102</v>
      </c>
      <c r="C94" s="3" t="s">
        <v>103</v>
      </c>
      <c r="D94" s="79"/>
    </row>
    <row r="95" spans="1:5" ht="28.8" x14ac:dyDescent="0.3">
      <c r="B95" s="7" t="s">
        <v>102</v>
      </c>
      <c r="C95" s="3" t="s">
        <v>104</v>
      </c>
      <c r="D95" s="79"/>
    </row>
    <row r="96" spans="1:5" ht="30" customHeight="1" x14ac:dyDescent="0.3">
      <c r="B96" s="7" t="s">
        <v>102</v>
      </c>
      <c r="C96" s="3" t="s">
        <v>105</v>
      </c>
      <c r="D96" s="79"/>
    </row>
    <row r="97" spans="1:5" ht="57.6" x14ac:dyDescent="0.3">
      <c r="B97" s="7" t="s">
        <v>115</v>
      </c>
      <c r="C97" s="3" t="s">
        <v>121</v>
      </c>
      <c r="D97" s="79"/>
    </row>
    <row r="98" spans="1:5" ht="28.8" x14ac:dyDescent="0.3">
      <c r="B98" s="7" t="s">
        <v>122</v>
      </c>
      <c r="C98" s="3" t="s">
        <v>123</v>
      </c>
      <c r="D98" s="79"/>
    </row>
    <row r="99" spans="1:5" ht="28.8" x14ac:dyDescent="0.3">
      <c r="B99" s="7" t="s">
        <v>106</v>
      </c>
      <c r="C99" s="3" t="s">
        <v>107</v>
      </c>
      <c r="D99" s="79"/>
    </row>
    <row r="100" spans="1:5" ht="28.8" x14ac:dyDescent="0.3">
      <c r="B100" s="7" t="s">
        <v>102</v>
      </c>
      <c r="C100" s="3" t="s">
        <v>108</v>
      </c>
      <c r="D100" s="79"/>
    </row>
    <row r="101" spans="1:5" ht="43.2" x14ac:dyDescent="0.3">
      <c r="B101" s="7" t="s">
        <v>109</v>
      </c>
      <c r="C101" s="3" t="s">
        <v>110</v>
      </c>
      <c r="D101" s="79"/>
    </row>
    <row r="102" spans="1:5" ht="43.2" x14ac:dyDescent="0.3">
      <c r="B102" s="7" t="s">
        <v>124</v>
      </c>
      <c r="C102" s="3" t="s">
        <v>125</v>
      </c>
      <c r="D102" s="79"/>
    </row>
    <row r="103" spans="1:5" x14ac:dyDescent="0.3">
      <c r="B103" s="7" t="s">
        <v>126</v>
      </c>
      <c r="C103" s="3" t="s">
        <v>127</v>
      </c>
      <c r="D103" s="79"/>
    </row>
    <row r="104" spans="1:5" s="44" customFormat="1" ht="13.8" x14ac:dyDescent="0.3">
      <c r="A104" s="34"/>
      <c r="B104" s="34"/>
      <c r="C104" s="34" t="s">
        <v>157</v>
      </c>
      <c r="D104" s="43">
        <f>SUM(D94:D103)</f>
        <v>0</v>
      </c>
      <c r="E104" s="34"/>
    </row>
    <row r="105" spans="1:5" s="44" customFormat="1" ht="13.8" x14ac:dyDescent="0.3">
      <c r="A105" s="34"/>
      <c r="B105" s="34"/>
      <c r="C105" s="34" t="s">
        <v>153</v>
      </c>
      <c r="D105" s="43" t="str">
        <f>IF(D104&lt;20,IF(D104&gt;=1,"Onvoldoende",""),"Voldoende")</f>
        <v/>
      </c>
      <c r="E105" s="34"/>
    </row>
    <row r="106" spans="1:5" s="44" customFormat="1" ht="30" customHeight="1" x14ac:dyDescent="0.3">
      <c r="A106" s="64"/>
      <c r="B106" s="64"/>
      <c r="C106" s="64"/>
      <c r="D106" s="65"/>
      <c r="E106" s="64"/>
    </row>
    <row r="107" spans="1:5" x14ac:dyDescent="0.3">
      <c r="A107" s="35"/>
      <c r="B107" s="35"/>
      <c r="C107" s="56" t="s">
        <v>134</v>
      </c>
      <c r="D107" s="36">
        <f>SUM(D50+D90+D104)</f>
        <v>0</v>
      </c>
      <c r="E107" s="35"/>
    </row>
    <row r="108" spans="1:5" x14ac:dyDescent="0.3">
      <c r="A108" s="35"/>
      <c r="B108" s="35"/>
      <c r="C108" s="56" t="s">
        <v>148</v>
      </c>
      <c r="D108" s="36" t="str">
        <f>IF(AND(D14="JA",D15="JA",D16="JA",D19="JA",D20="JA",D21="JA",D22="JA",D23="JA"),"Voldaan","Niet voldaan")</f>
        <v>Niet voldaan</v>
      </c>
      <c r="E108" s="35"/>
    </row>
    <row r="109" spans="1:5" x14ac:dyDescent="0.3">
      <c r="A109" s="35"/>
      <c r="B109" s="35"/>
      <c r="C109" s="56" t="s">
        <v>73</v>
      </c>
      <c r="D109" s="36" t="str">
        <f>IF(D50&lt;46,IF(D50&gt;=1,"Onvoldoende",""),"Voldoende")</f>
        <v/>
      </c>
      <c r="E109" s="35"/>
    </row>
    <row r="110" spans="1:5" x14ac:dyDescent="0.3">
      <c r="A110" s="35"/>
      <c r="B110" s="35"/>
      <c r="C110" s="56" t="s">
        <v>74</v>
      </c>
      <c r="D110" s="36" t="str">
        <f>IF(D90&lt;72,IF(D90&gt;=1,"Onvoldoende",""),"Voldoende")</f>
        <v/>
      </c>
      <c r="E110" s="35"/>
    </row>
    <row r="111" spans="1:5" x14ac:dyDescent="0.3">
      <c r="A111" s="35"/>
      <c r="B111" s="35"/>
      <c r="C111" s="56" t="s">
        <v>75</v>
      </c>
      <c r="D111" s="36" t="str">
        <f>IF(D104&lt;20,IF(D104&gt;=1,"Onvoldoende",""),"Voldoende")</f>
        <v/>
      </c>
      <c r="E111" s="35"/>
    </row>
    <row r="112" spans="1:5" x14ac:dyDescent="0.3">
      <c r="A112" s="35"/>
      <c r="B112" s="35"/>
      <c r="C112" s="56" t="s">
        <v>8</v>
      </c>
      <c r="D112" s="38" t="str">
        <f>IF(D107&gt;=1,4.5/(209-138)*(D107-138)+5.5,"")</f>
        <v/>
      </c>
      <c r="E112" s="35"/>
    </row>
    <row r="113" spans="1:5" s="40" customFormat="1" ht="30" customHeight="1" x14ac:dyDescent="0.35">
      <c r="A113" s="67"/>
      <c r="B113" s="67"/>
      <c r="C113" s="17" t="s">
        <v>158</v>
      </c>
      <c r="D113" s="85" t="str">
        <f xml:space="preserve"> IF(AND(D112&gt;=5.5,D108="Voldaan",D109="Voldoende",D110="Voldoende",D111="Voldoende"),D112,"Onvoldoende")</f>
        <v>Onvoldoende</v>
      </c>
      <c r="E113" s="67"/>
    </row>
  </sheetData>
  <sheetProtection sheet="1" objects="1" scenarios="1"/>
  <dataValidations count="2">
    <dataValidation type="list" allowBlank="1" showInputMessage="1" showErrorMessage="1" sqref="D27:D49 D64:D89 D94:D103" xr:uid="{D4D55BEF-A7AF-4488-B937-7F2ED96DB6EC}">
      <formula1>"0,1,2,3"</formula1>
    </dataValidation>
    <dataValidation type="list" allowBlank="1" showInputMessage="1" showErrorMessage="1" sqref="D14:D16 D19:D23" xr:uid="{F65655C4-B4CC-4F9F-9E97-0353612F031A}">
      <formula1>"JA,NEE"</formula1>
    </dataValidation>
  </dataValidations>
  <pageMargins left="0" right="0"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EAD9-1AC1-4FE1-9AEB-9F5E0C0783CD}">
  <dimension ref="A1:C4"/>
  <sheetViews>
    <sheetView workbookViewId="0">
      <selection activeCell="B7" sqref="B7"/>
    </sheetView>
  </sheetViews>
  <sheetFormatPr defaultRowHeight="14.4" x14ac:dyDescent="0.3"/>
  <cols>
    <col min="1" max="1" width="26.88671875" style="28" customWidth="1"/>
    <col min="2" max="2" width="31.109375" customWidth="1"/>
    <col min="3" max="3" width="43.88671875" customWidth="1"/>
  </cols>
  <sheetData>
    <row r="1" spans="1:3" s="26" customFormat="1" x14ac:dyDescent="0.3">
      <c r="A1" s="27" t="s">
        <v>150</v>
      </c>
      <c r="B1" s="26" t="s">
        <v>152</v>
      </c>
      <c r="C1" s="26" t="s">
        <v>151</v>
      </c>
    </row>
    <row r="2" spans="1:3" x14ac:dyDescent="0.3">
      <c r="A2" s="29">
        <v>44652</v>
      </c>
      <c r="B2" t="s">
        <v>159</v>
      </c>
      <c r="C2" t="s">
        <v>160</v>
      </c>
    </row>
    <row r="3" spans="1:3" x14ac:dyDescent="0.3">
      <c r="A3" s="29"/>
    </row>
    <row r="4" spans="1:3" x14ac:dyDescent="0.3">
      <c r="A4" s="29"/>
    </row>
  </sheetData>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DT verkort BT1</vt:lpstr>
      <vt:lpstr>DT verkort BT2</vt:lpstr>
      <vt:lpstr>DT verkort Minor 1</vt:lpstr>
      <vt:lpstr>DT verkort Minor 2</vt:lpstr>
      <vt:lpstr>DT verkort Minor 3</vt:lpstr>
      <vt:lpstr>Versie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Koeten</dc:creator>
  <cp:lastModifiedBy>Stefan Schuur</cp:lastModifiedBy>
  <cp:lastPrinted>2022-04-20T08:31:58Z</cp:lastPrinted>
  <dcterms:created xsi:type="dcterms:W3CDTF">2021-10-27T09:16:34Z</dcterms:created>
  <dcterms:modified xsi:type="dcterms:W3CDTF">2022-09-27T11:47:02Z</dcterms:modified>
</cp:coreProperties>
</file>